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ropbox\A1_Aktualie\MC_Servisa apkalpošana\2025\3_Ventilācijas sistēmas\"/>
    </mc:Choice>
  </mc:AlternateContent>
  <xr:revisionPtr revIDLastSave="0" documentId="13_ncr:1_{F73C4A32-FA5C-4F85-A843-B2AE0FDE8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2 LV" sheetId="2" r:id="rId1"/>
    <sheet name="CO2 RU" sheetId="1" r:id="rId2"/>
  </sheets>
  <definedNames>
    <definedName name="asdddsd">#REF!</definedName>
    <definedName name="Hchladice" localSheetId="0">#REF!</definedName>
    <definedName name="Hchladice" localSheetId="1">#REF!</definedName>
    <definedName name="Hchladice">#REF!</definedName>
    <definedName name="MaxVlhkost" localSheetId="0">#REF!</definedName>
    <definedName name="MaxVlhkost" localSheetId="1">#REF!</definedName>
    <definedName name="MaxVlhkost">#REF!</definedName>
    <definedName name="Tchladice" localSheetId="0">#REF!</definedName>
    <definedName name="Tchladice" localSheetId="1">#REF!</definedName>
    <definedName name="Tchladice">#REF!</definedName>
    <definedName name="Tlak_vzduchu" localSheetId="0">#REF!</definedName>
    <definedName name="Tlak_vzduchu" localSheetId="1">#REF!</definedName>
    <definedName name="Tlak_vzduchu">#REF!</definedName>
    <definedName name="xchladice" localSheetId="0">#REF!</definedName>
    <definedName name="xchladice" localSheetId="1">#REF!</definedName>
    <definedName name="xchladic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2" l="1"/>
  <c r="F95" i="2"/>
  <c r="E95" i="2"/>
  <c r="D95" i="2"/>
  <c r="C95" i="2"/>
  <c r="G89" i="2"/>
  <c r="G88" i="2"/>
  <c r="G120" i="2" s="1"/>
  <c r="G87" i="2"/>
  <c r="F74" i="2"/>
  <c r="C73" i="2"/>
  <c r="E71" i="2"/>
  <c r="G69" i="2"/>
  <c r="F66" i="2"/>
  <c r="C65" i="2"/>
  <c r="E63" i="2"/>
  <c r="G61" i="2"/>
  <c r="F58" i="2"/>
  <c r="C57" i="2"/>
  <c r="G55" i="2"/>
  <c r="F55" i="2"/>
  <c r="E55" i="2"/>
  <c r="D55" i="2"/>
  <c r="C55" i="2"/>
  <c r="G50" i="2"/>
  <c r="G51" i="2" s="1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I18" i="2"/>
  <c r="H18" i="2"/>
  <c r="I17" i="2"/>
  <c r="H17" i="2"/>
  <c r="I16" i="2"/>
  <c r="H16" i="2"/>
  <c r="I14" i="2"/>
  <c r="H14" i="2"/>
  <c r="I13" i="2"/>
  <c r="H13" i="2"/>
  <c r="I12" i="2"/>
  <c r="H12" i="2"/>
  <c r="I11" i="2"/>
  <c r="H11" i="2"/>
  <c r="I9" i="2"/>
  <c r="G70" i="2" s="1"/>
  <c r="H9" i="2"/>
  <c r="I8" i="2"/>
  <c r="F75" i="2" s="1"/>
  <c r="H8" i="2"/>
  <c r="I7" i="2"/>
  <c r="E72" i="2" s="1"/>
  <c r="H7" i="2"/>
  <c r="I6" i="2"/>
  <c r="D69" i="2" s="1"/>
  <c r="H6" i="2"/>
  <c r="I5" i="2"/>
  <c r="C74" i="2" s="1"/>
  <c r="H5" i="2"/>
  <c r="G95" i="1"/>
  <c r="F95" i="1"/>
  <c r="E95" i="1"/>
  <c r="D95" i="1"/>
  <c r="C95" i="1"/>
  <c r="G89" i="1"/>
  <c r="G87" i="1"/>
  <c r="G88" i="1" s="1"/>
  <c r="E72" i="1"/>
  <c r="G69" i="1"/>
  <c r="E66" i="1"/>
  <c r="D64" i="1"/>
  <c r="C64" i="1"/>
  <c r="G60" i="1"/>
  <c r="C57" i="1"/>
  <c r="G55" i="1"/>
  <c r="F55" i="1"/>
  <c r="E55" i="1"/>
  <c r="D55" i="1"/>
  <c r="C55" i="1"/>
  <c r="G50" i="1"/>
  <c r="G51" i="1" s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I18" i="1"/>
  <c r="H18" i="1"/>
  <c r="I17" i="1"/>
  <c r="H17" i="1"/>
  <c r="I16" i="1"/>
  <c r="H16" i="1"/>
  <c r="I14" i="1"/>
  <c r="H14" i="1"/>
  <c r="I13" i="1"/>
  <c r="H13" i="1"/>
  <c r="I12" i="1"/>
  <c r="H12" i="1"/>
  <c r="I11" i="1"/>
  <c r="H11" i="1"/>
  <c r="I9" i="1"/>
  <c r="G75" i="1" s="1"/>
  <c r="H9" i="1"/>
  <c r="I8" i="1"/>
  <c r="F67" i="1" s="1"/>
  <c r="H8" i="1"/>
  <c r="I7" i="1"/>
  <c r="E73" i="1" s="1"/>
  <c r="H7" i="1"/>
  <c r="I6" i="1"/>
  <c r="D75" i="1" s="1"/>
  <c r="H6" i="1"/>
  <c r="I5" i="1"/>
  <c r="C75" i="1" s="1"/>
  <c r="H5" i="1"/>
  <c r="F100" i="2" l="1"/>
  <c r="E113" i="2"/>
  <c r="F56" i="2"/>
  <c r="D58" i="2"/>
  <c r="G59" i="2"/>
  <c r="E61" i="2"/>
  <c r="C63" i="2"/>
  <c r="F64" i="2"/>
  <c r="D66" i="2"/>
  <c r="G67" i="2"/>
  <c r="E69" i="2"/>
  <c r="C71" i="2"/>
  <c r="F72" i="2"/>
  <c r="D74" i="2"/>
  <c r="G75" i="2"/>
  <c r="C97" i="2"/>
  <c r="F98" i="2"/>
  <c r="D100" i="2"/>
  <c r="G101" i="2"/>
  <c r="E103" i="2"/>
  <c r="C105" i="2"/>
  <c r="F106" i="2"/>
  <c r="D108" i="2"/>
  <c r="G109" i="2"/>
  <c r="E111" i="2"/>
  <c r="C113" i="2"/>
  <c r="F114" i="2"/>
  <c r="D116" i="2"/>
  <c r="G117" i="2"/>
  <c r="E119" i="2"/>
  <c r="G103" i="2"/>
  <c r="C107" i="2"/>
  <c r="G119" i="2"/>
  <c r="G56" i="2"/>
  <c r="E58" i="2"/>
  <c r="C60" i="2"/>
  <c r="F61" i="2"/>
  <c r="D63" i="2"/>
  <c r="G64" i="2"/>
  <c r="E66" i="2"/>
  <c r="C68" i="2"/>
  <c r="F69" i="2"/>
  <c r="D71" i="2"/>
  <c r="G72" i="2"/>
  <c r="E74" i="2"/>
  <c r="D97" i="2"/>
  <c r="G98" i="2"/>
  <c r="E100" i="2"/>
  <c r="C102" i="2"/>
  <c r="F103" i="2"/>
  <c r="D105" i="2"/>
  <c r="G106" i="2"/>
  <c r="E108" i="2"/>
  <c r="C110" i="2"/>
  <c r="F111" i="2"/>
  <c r="D113" i="2"/>
  <c r="G114" i="2"/>
  <c r="E116" i="2"/>
  <c r="C118" i="2"/>
  <c r="F119" i="2"/>
  <c r="D68" i="2"/>
  <c r="E97" i="2"/>
  <c r="D110" i="2"/>
  <c r="D57" i="2"/>
  <c r="G58" i="2"/>
  <c r="E60" i="2"/>
  <c r="C62" i="2"/>
  <c r="F63" i="2"/>
  <c r="D65" i="2"/>
  <c r="G66" i="2"/>
  <c r="E68" i="2"/>
  <c r="C70" i="2"/>
  <c r="F71" i="2"/>
  <c r="D73" i="2"/>
  <c r="G74" i="2"/>
  <c r="C96" i="2"/>
  <c r="F97" i="2"/>
  <c r="D99" i="2"/>
  <c r="G100" i="2"/>
  <c r="E102" i="2"/>
  <c r="C104" i="2"/>
  <c r="F105" i="2"/>
  <c r="D107" i="2"/>
  <c r="G108" i="2"/>
  <c r="E110" i="2"/>
  <c r="C112" i="2"/>
  <c r="F113" i="2"/>
  <c r="D115" i="2"/>
  <c r="G116" i="2"/>
  <c r="E118" i="2"/>
  <c r="C120" i="2"/>
  <c r="D102" i="2"/>
  <c r="G111" i="2"/>
  <c r="E57" i="2"/>
  <c r="C59" i="2"/>
  <c r="F60" i="2"/>
  <c r="D62" i="2"/>
  <c r="G63" i="2"/>
  <c r="E65" i="2"/>
  <c r="C67" i="2"/>
  <c r="F68" i="2"/>
  <c r="D70" i="2"/>
  <c r="G71" i="2"/>
  <c r="E73" i="2"/>
  <c r="C75" i="2"/>
  <c r="G90" i="2"/>
  <c r="D96" i="2"/>
  <c r="G97" i="2"/>
  <c r="E99" i="2"/>
  <c r="C101" i="2"/>
  <c r="F102" i="2"/>
  <c r="D104" i="2"/>
  <c r="G105" i="2"/>
  <c r="E107" i="2"/>
  <c r="C109" i="2"/>
  <c r="F110" i="2"/>
  <c r="D112" i="2"/>
  <c r="G113" i="2"/>
  <c r="E115" i="2"/>
  <c r="C117" i="2"/>
  <c r="F118" i="2"/>
  <c r="D120" i="2"/>
  <c r="C99" i="2"/>
  <c r="E105" i="2"/>
  <c r="F108" i="2"/>
  <c r="F116" i="2"/>
  <c r="C56" i="2"/>
  <c r="F57" i="2"/>
  <c r="D59" i="2"/>
  <c r="G60" i="2"/>
  <c r="E62" i="2"/>
  <c r="C64" i="2"/>
  <c r="F65" i="2"/>
  <c r="D67" i="2"/>
  <c r="G68" i="2"/>
  <c r="E70" i="2"/>
  <c r="C72" i="2"/>
  <c r="F73" i="2"/>
  <c r="D75" i="2"/>
  <c r="G91" i="2"/>
  <c r="E96" i="2"/>
  <c r="C98" i="2"/>
  <c r="F99" i="2"/>
  <c r="D101" i="2"/>
  <c r="G102" i="2"/>
  <c r="E104" i="2"/>
  <c r="C106" i="2"/>
  <c r="F107" i="2"/>
  <c r="D109" i="2"/>
  <c r="G110" i="2"/>
  <c r="E112" i="2"/>
  <c r="C114" i="2"/>
  <c r="F115" i="2"/>
  <c r="D117" i="2"/>
  <c r="G118" i="2"/>
  <c r="E120" i="2"/>
  <c r="C115" i="2"/>
  <c r="D56" i="2"/>
  <c r="G57" i="2"/>
  <c r="E59" i="2"/>
  <c r="C61" i="2"/>
  <c r="F62" i="2"/>
  <c r="D64" i="2"/>
  <c r="G65" i="2"/>
  <c r="E67" i="2"/>
  <c r="C69" i="2"/>
  <c r="F70" i="2"/>
  <c r="D72" i="2"/>
  <c r="G73" i="2"/>
  <c r="E75" i="2"/>
  <c r="F96" i="2"/>
  <c r="D98" i="2"/>
  <c r="G99" i="2"/>
  <c r="E101" i="2"/>
  <c r="C103" i="2"/>
  <c r="F104" i="2"/>
  <c r="D106" i="2"/>
  <c r="G107" i="2"/>
  <c r="E109" i="2"/>
  <c r="C111" i="2"/>
  <c r="F112" i="2"/>
  <c r="D114" i="2"/>
  <c r="G115" i="2"/>
  <c r="E117" i="2"/>
  <c r="C119" i="2"/>
  <c r="F120" i="2"/>
  <c r="D60" i="2"/>
  <c r="D118" i="2"/>
  <c r="E56" i="2"/>
  <c r="C58" i="2"/>
  <c r="F59" i="2"/>
  <c r="D61" i="2"/>
  <c r="G62" i="2"/>
  <c r="E64" i="2"/>
  <c r="C66" i="2"/>
  <c r="F67" i="2"/>
  <c r="G96" i="2"/>
  <c r="E98" i="2"/>
  <c r="C100" i="2"/>
  <c r="F101" i="2"/>
  <c r="D103" i="2"/>
  <c r="G104" i="2"/>
  <c r="E106" i="2"/>
  <c r="C108" i="2"/>
  <c r="F109" i="2"/>
  <c r="D111" i="2"/>
  <c r="G112" i="2"/>
  <c r="E114" i="2"/>
  <c r="C116" i="2"/>
  <c r="F117" i="2"/>
  <c r="D119" i="2"/>
  <c r="G72" i="1"/>
  <c r="G56" i="1"/>
  <c r="E60" i="1"/>
  <c r="E63" i="1"/>
  <c r="C66" i="1"/>
  <c r="F69" i="1"/>
  <c r="C72" i="1"/>
  <c r="E75" i="1"/>
  <c r="C70" i="1"/>
  <c r="C61" i="1"/>
  <c r="G61" i="1"/>
  <c r="E64" i="1"/>
  <c r="E67" i="1"/>
  <c r="E70" i="1"/>
  <c r="C73" i="1"/>
  <c r="E58" i="1"/>
  <c r="C62" i="1"/>
  <c r="G64" i="1"/>
  <c r="C68" i="1"/>
  <c r="F70" i="1"/>
  <c r="G73" i="1"/>
  <c r="G57" i="1"/>
  <c r="G66" i="1"/>
  <c r="C58" i="1"/>
  <c r="G58" i="1"/>
  <c r="E62" i="1"/>
  <c r="C65" i="1"/>
  <c r="E68" i="1"/>
  <c r="G70" i="1"/>
  <c r="C74" i="1"/>
  <c r="C56" i="1"/>
  <c r="E59" i="1"/>
  <c r="G62" i="1"/>
  <c r="D65" i="1"/>
  <c r="G68" i="1"/>
  <c r="E71" i="1"/>
  <c r="E74" i="1"/>
  <c r="E56" i="1"/>
  <c r="C60" i="1"/>
  <c r="D63" i="1"/>
  <c r="G65" i="1"/>
  <c r="C69" i="1"/>
  <c r="F71" i="1"/>
  <c r="G74" i="1"/>
  <c r="D120" i="1"/>
  <c r="E119" i="1"/>
  <c r="F118" i="1"/>
  <c r="G117" i="1"/>
  <c r="C117" i="1"/>
  <c r="D116" i="1"/>
  <c r="E115" i="1"/>
  <c r="F114" i="1"/>
  <c r="G113" i="1"/>
  <c r="C113" i="1"/>
  <c r="D112" i="1"/>
  <c r="E111" i="1"/>
  <c r="F110" i="1"/>
  <c r="G109" i="1"/>
  <c r="C109" i="1"/>
  <c r="D108" i="1"/>
  <c r="E107" i="1"/>
  <c r="F106" i="1"/>
  <c r="G105" i="1"/>
  <c r="C105" i="1"/>
  <c r="D104" i="1"/>
  <c r="E103" i="1"/>
  <c r="F102" i="1"/>
  <c r="G101" i="1"/>
  <c r="C101" i="1"/>
  <c r="D100" i="1"/>
  <c r="E99" i="1"/>
  <c r="F98" i="1"/>
  <c r="G97" i="1"/>
  <c r="C97" i="1"/>
  <c r="D96" i="1"/>
  <c r="G90" i="1"/>
  <c r="G120" i="1"/>
  <c r="C120" i="1"/>
  <c r="D119" i="1"/>
  <c r="E118" i="1"/>
  <c r="F117" i="1"/>
  <c r="G116" i="1"/>
  <c r="C116" i="1"/>
  <c r="D115" i="1"/>
  <c r="E114" i="1"/>
  <c r="F113" i="1"/>
  <c r="G112" i="1"/>
  <c r="C112" i="1"/>
  <c r="D111" i="1"/>
  <c r="E110" i="1"/>
  <c r="F109" i="1"/>
  <c r="G108" i="1"/>
  <c r="C108" i="1"/>
  <c r="D107" i="1"/>
  <c r="E106" i="1"/>
  <c r="F105" i="1"/>
  <c r="G104" i="1"/>
  <c r="C104" i="1"/>
  <c r="D103" i="1"/>
  <c r="E102" i="1"/>
  <c r="F101" i="1"/>
  <c r="G100" i="1"/>
  <c r="C100" i="1"/>
  <c r="D99" i="1"/>
  <c r="F120" i="1"/>
  <c r="C119" i="1"/>
  <c r="E117" i="1"/>
  <c r="G115" i="1"/>
  <c r="D114" i="1"/>
  <c r="F112" i="1"/>
  <c r="C111" i="1"/>
  <c r="E109" i="1"/>
  <c r="G107" i="1"/>
  <c r="D106" i="1"/>
  <c r="F104" i="1"/>
  <c r="C103" i="1"/>
  <c r="E101" i="1"/>
  <c r="G99" i="1"/>
  <c r="E98" i="1"/>
  <c r="E97" i="1"/>
  <c r="E96" i="1"/>
  <c r="E120" i="1"/>
  <c r="G118" i="1"/>
  <c r="D117" i="1"/>
  <c r="F115" i="1"/>
  <c r="C114" i="1"/>
  <c r="E112" i="1"/>
  <c r="G110" i="1"/>
  <c r="D109" i="1"/>
  <c r="F107" i="1"/>
  <c r="C106" i="1"/>
  <c r="E104" i="1"/>
  <c r="G102" i="1"/>
  <c r="D101" i="1"/>
  <c r="F99" i="1"/>
  <c r="D98" i="1"/>
  <c r="D97" i="1"/>
  <c r="C96" i="1"/>
  <c r="G119" i="1"/>
  <c r="D118" i="1"/>
  <c r="F116" i="1"/>
  <c r="C115" i="1"/>
  <c r="E113" i="1"/>
  <c r="G111" i="1"/>
  <c r="D110" i="1"/>
  <c r="F108" i="1"/>
  <c r="C107" i="1"/>
  <c r="E105" i="1"/>
  <c r="G103" i="1"/>
  <c r="D102" i="1"/>
  <c r="F100" i="1"/>
  <c r="C99" i="1"/>
  <c r="C98" i="1"/>
  <c r="G96" i="1"/>
  <c r="F119" i="1"/>
  <c r="C118" i="1"/>
  <c r="E116" i="1"/>
  <c r="G114" i="1"/>
  <c r="D113" i="1"/>
  <c r="F111" i="1"/>
  <c r="C110" i="1"/>
  <c r="E108" i="1"/>
  <c r="G106" i="1"/>
  <c r="D105" i="1"/>
  <c r="F103" i="1"/>
  <c r="C102" i="1"/>
  <c r="E100" i="1"/>
  <c r="G98" i="1"/>
  <c r="F97" i="1"/>
  <c r="F96" i="1"/>
  <c r="G91" i="1"/>
  <c r="F57" i="1"/>
  <c r="F58" i="1"/>
  <c r="F59" i="1"/>
  <c r="D67" i="1"/>
  <c r="D68" i="1"/>
  <c r="D69" i="1"/>
  <c r="F73" i="1"/>
  <c r="F74" i="1"/>
  <c r="F75" i="1"/>
  <c r="D59" i="1"/>
  <c r="D60" i="1"/>
  <c r="D61" i="1"/>
  <c r="F65" i="1"/>
  <c r="F66" i="1"/>
  <c r="D74" i="1"/>
  <c r="D70" i="1"/>
  <c r="D66" i="1"/>
  <c r="D62" i="1"/>
  <c r="D58" i="1"/>
  <c r="F72" i="1"/>
  <c r="F68" i="1"/>
  <c r="F64" i="1"/>
  <c r="F60" i="1"/>
  <c r="F56" i="1"/>
  <c r="D56" i="1"/>
  <c r="D57" i="1"/>
  <c r="F61" i="1"/>
  <c r="F62" i="1"/>
  <c r="F63" i="1"/>
  <c r="D71" i="1"/>
  <c r="D72" i="1"/>
  <c r="D73" i="1"/>
  <c r="E57" i="1"/>
  <c r="C59" i="1"/>
  <c r="G59" i="1"/>
  <c r="E61" i="1"/>
  <c r="C63" i="1"/>
  <c r="G63" i="1"/>
  <c r="E65" i="1"/>
  <c r="C67" i="1"/>
  <c r="G67" i="1"/>
  <c r="E69" i="1"/>
  <c r="C71" i="1"/>
  <c r="G71" i="1"/>
</calcChain>
</file>

<file path=xl/sharedStrings.xml><?xml version="1.0" encoding="utf-8"?>
<sst xmlns="http://schemas.openxmlformats.org/spreadsheetml/2006/main" count="86" uniqueCount="79">
  <si>
    <t>Исходные данные</t>
  </si>
  <si>
    <t>Уровень активности</t>
  </si>
  <si>
    <t>Выделения СО2 одним человеком</t>
  </si>
  <si>
    <t>л/ч</t>
  </si>
  <si>
    <t>г/ч</t>
  </si>
  <si>
    <t>ppm</t>
  </si>
  <si>
    <t>В состоянии сна (0,8 met)</t>
  </si>
  <si>
    <t>В состоянии покоя (1,0 met)</t>
  </si>
  <si>
    <t>Легкий физический труд (1,2 met)</t>
  </si>
  <si>
    <t>Работа средней тяжести (2,0 met)</t>
  </si>
  <si>
    <t>Тяжелый физический труд (3,0 met)</t>
  </si>
  <si>
    <t>Предельно допустимая концентрация СО2</t>
  </si>
  <si>
    <t>Помещения с постоянным пребыванием людей (жилые помещения)</t>
  </si>
  <si>
    <t>Больницы, детские и образовательные заведения</t>
  </si>
  <si>
    <t>Помещения с длительным пребыванием людей (заведения)</t>
  </si>
  <si>
    <t>Помещения с кратковременным нахождением людей (заведения)</t>
  </si>
  <si>
    <t>Населенный пункт (село)</t>
  </si>
  <si>
    <t>Небольшой город</t>
  </si>
  <si>
    <t>Мегаполис</t>
  </si>
  <si>
    <t>CO2 концентрация сверх уличной (ppm)</t>
  </si>
  <si>
    <t>Прогнозируемый процент недовольных (%)</t>
  </si>
  <si>
    <t>Количество людей в помещении (чел)</t>
  </si>
  <si>
    <t>Начальная концентрация СО2 в помещении (ppm)</t>
  </si>
  <si>
    <t>Максимально допустимая концентрация СО2 в помещении (ppm)</t>
  </si>
  <si>
    <t>Выделения СО2 1 человеком (л/ч)(таб.1.)</t>
  </si>
  <si>
    <t>Эффективность воздухообмена</t>
  </si>
  <si>
    <t>Необходимое количество воздуха на 1 чел. (м3/ч)</t>
  </si>
  <si>
    <t>Необходимый воздухообмен в помещении (м3/ч)</t>
  </si>
  <si>
    <t>Концентрация СО2 в помещении (ppm)</t>
  </si>
  <si>
    <t>Необходимое количество воздуха на 1 чел. (м3/ч) в зависимости от уровня активности (скорости метаболизма)</t>
  </si>
  <si>
    <t>Telpas laukums (m2)</t>
  </si>
  <si>
    <t>Telpas augstums (m)</t>
  </si>
  <si>
    <t>Cilveku skaits telpa (cilv.)</t>
  </si>
  <si>
    <t>Sakotneja CO2 koncentracija telpa (ppm)</t>
  </si>
  <si>
    <t>Maksimala CO2 koncentracija telpa (ppm)</t>
  </si>
  <si>
    <t>CO2 Izdalijumi no 1. cilveka (l/st)(tab.1.)</t>
  </si>
  <si>
    <t>Telpas tilpums (m3)</t>
  </si>
  <si>
    <t>Telpas gaisa tilpums uz 1 cilveku (m3/h uz 1.cilv)</t>
  </si>
  <si>
    <t>Gridas laukums uz 1 cilveku (m2/cilv)</t>
  </si>
  <si>
    <t>Maksimalas CO2 koncentracijas sasniegšanas laiks (min)</t>
  </si>
  <si>
    <t>Maksimalas CO2 koncentracijas sasniegšanas laiks (st)</t>
  </si>
  <si>
    <t>CO2 koncentracija telpa (ppm)</t>
  </si>
  <si>
    <t>Laiks (st)</t>
  </si>
  <si>
    <t>Izejas dati</t>
  </si>
  <si>
    <t>Aktivitāte</t>
  </si>
  <si>
    <t xml:space="preserve">l/st </t>
  </si>
  <si>
    <t>g/st</t>
  </si>
  <si>
    <t>Guļot (0,8 met)</t>
  </si>
  <si>
    <t>Miera stāvoklis (1,0 met)</t>
  </si>
  <si>
    <t>Viegls darbs (1,2 met)</t>
  </si>
  <si>
    <t>Vidēja smaguma darbs (2,0 met)</t>
  </si>
  <si>
    <t>Smags darbs (3,0 met)</t>
  </si>
  <si>
    <t>Telpas ar patstāvīgo cilvēku klātbūtni (dzīvojamas telpas)</t>
  </si>
  <si>
    <t>Slimnīcas un bērnu izglītības iestādes</t>
  </si>
  <si>
    <t>Telpas ar ilgtermiņa cilvēku klātbūtni (iestādes)</t>
  </si>
  <si>
    <t>Telpas ar īslaicīgo cilvēku klātbūtni (iestādes)</t>
  </si>
  <si>
    <t>Apdzīvotas vietas (ciemati)</t>
  </si>
  <si>
    <t>Nelielas pilsētas</t>
  </si>
  <si>
    <t>Lielas pilsētas</t>
  </si>
  <si>
    <t>Neapmierināto personu skaits (%)</t>
  </si>
  <si>
    <t>Izdalījumi no 1. cilvēka</t>
  </si>
  <si>
    <t>Cilvēku skaits telpa (cilv.)</t>
  </si>
  <si>
    <t>CO2 Izdalījumi no 1. cilvēka (l/st)(tab.1.)</t>
  </si>
  <si>
    <t>Ventilācijas efektivitātes koeficients</t>
  </si>
  <si>
    <t>CO2 koncentrācija telpa (ppm)</t>
  </si>
  <si>
    <r>
      <t>Pieļaujama CO</t>
    </r>
    <r>
      <rPr>
        <vertAlign val="subscript"/>
        <sz val="11"/>
        <color theme="1" tint="0.34998626667073579"/>
        <rFont val="Artifakt Element Light"/>
        <family val="2"/>
        <charset val="204"/>
      </rPr>
      <t>2</t>
    </r>
    <r>
      <rPr>
        <sz val="11"/>
        <color theme="1" tint="0.34998626667073579"/>
        <rFont val="Artifakt Element Light"/>
        <family val="2"/>
        <charset val="204"/>
      </rPr>
      <t xml:space="preserve"> koncentrācija gaisa</t>
    </r>
  </si>
  <si>
    <r>
      <t>CO</t>
    </r>
    <r>
      <rPr>
        <vertAlign val="subscript"/>
        <sz val="11"/>
        <color theme="1" tint="0.34998626667073579"/>
        <rFont val="Artifakt Element Light"/>
        <family val="2"/>
        <charset val="204"/>
      </rPr>
      <t>2</t>
    </r>
    <r>
      <rPr>
        <sz val="11"/>
        <color theme="1" tint="0.34998626667073579"/>
        <rFont val="Artifakt Element Light"/>
        <family val="2"/>
        <charset val="204"/>
      </rPr>
      <t xml:space="preserve"> koncentrācija virs ara gaisa koncentrācijai</t>
    </r>
  </si>
  <si>
    <r>
      <t>Sākotnēja CO</t>
    </r>
    <r>
      <rPr>
        <vertAlign val="subscript"/>
        <sz val="11"/>
        <color theme="1" tint="0.34998626667073579"/>
        <rFont val="Artifakt Element Light"/>
        <family val="2"/>
        <charset val="204"/>
      </rPr>
      <t>2</t>
    </r>
    <r>
      <rPr>
        <sz val="11"/>
        <color theme="1" tint="0.34998626667073579"/>
        <rFont val="Artifakt Element Light"/>
        <family val="2"/>
        <charset val="204"/>
      </rPr>
      <t xml:space="preserve"> koncentrācija telpa (ppm)</t>
    </r>
  </si>
  <si>
    <r>
      <t>Maksimāla CO</t>
    </r>
    <r>
      <rPr>
        <vertAlign val="subscript"/>
        <sz val="11"/>
        <color theme="1" tint="0.34998626667073579"/>
        <rFont val="Artifakt Element Light"/>
        <family val="2"/>
        <charset val="204"/>
      </rPr>
      <t>2</t>
    </r>
    <r>
      <rPr>
        <sz val="11"/>
        <color theme="1" tint="0.34998626667073579"/>
        <rFont val="Artifakt Element Light"/>
        <family val="2"/>
        <charset val="204"/>
      </rPr>
      <t xml:space="preserve"> koncentrācija telpa (ppm)</t>
    </r>
  </si>
  <si>
    <r>
      <t>Nepieciešamais gaisa daudzums uz vienu cilvēku (m</t>
    </r>
    <r>
      <rPr>
        <vertAlign val="superscript"/>
        <sz val="11"/>
        <color theme="1" tint="0.34998626667073579"/>
        <rFont val="Artifakt Element Light"/>
        <family val="2"/>
        <charset val="204"/>
      </rPr>
      <t>3</t>
    </r>
    <r>
      <rPr>
        <sz val="11"/>
        <color theme="1" tint="0.34998626667073579"/>
        <rFont val="Artifakt Element Light"/>
        <family val="2"/>
        <charset val="204"/>
      </rPr>
      <t>/h)</t>
    </r>
  </si>
  <si>
    <r>
      <t>Nepieciešama gaisa apmaiņa telpa (m</t>
    </r>
    <r>
      <rPr>
        <vertAlign val="superscript"/>
        <sz val="11"/>
        <color theme="1" tint="0.34998626667073579"/>
        <rFont val="Artifakt Element Light"/>
        <family val="2"/>
        <charset val="204"/>
      </rPr>
      <t>3</t>
    </r>
    <r>
      <rPr>
        <sz val="11"/>
        <color theme="1" tint="0.34998626667073579"/>
        <rFont val="Artifakt Element Light"/>
        <family val="2"/>
        <charset val="204"/>
      </rPr>
      <t>/h)</t>
    </r>
  </si>
  <si>
    <r>
      <t>Nepieciešamais gaisa daudzums uz vienu cilvēku (m</t>
    </r>
    <r>
      <rPr>
        <vertAlign val="superscript"/>
        <sz val="11"/>
        <color theme="1" tint="0.34998626667073579"/>
        <rFont val="Artifakt Element Light"/>
        <family val="2"/>
        <charset val="204"/>
      </rPr>
      <t>3</t>
    </r>
    <r>
      <rPr>
        <sz val="11"/>
        <color theme="1" tint="0.34998626667073579"/>
        <rFont val="Artifakt Element Light"/>
        <family val="2"/>
        <charset val="204"/>
      </rPr>
      <t>/h) atkarība no aktivitātes</t>
    </r>
  </si>
  <si>
    <r>
      <t>Telpas laukums (m</t>
    </r>
    <r>
      <rPr>
        <vertAlign val="superscript"/>
        <sz val="11"/>
        <color theme="1" tint="0.34998626667073579"/>
        <rFont val="Artifakt Element Light"/>
        <family val="2"/>
        <charset val="204"/>
      </rPr>
      <t>2</t>
    </r>
    <r>
      <rPr>
        <sz val="11"/>
        <color theme="1" tint="0.34998626667073579"/>
        <rFont val="Artifakt Element Light"/>
        <family val="2"/>
        <charset val="204"/>
      </rPr>
      <t>)</t>
    </r>
  </si>
  <si>
    <r>
      <t>Telpas tilpums (m</t>
    </r>
    <r>
      <rPr>
        <vertAlign val="superscript"/>
        <sz val="11"/>
        <color theme="1" tint="0.34998626667073579"/>
        <rFont val="Artifakt Element Light"/>
        <family val="2"/>
        <charset val="204"/>
      </rPr>
      <t>3</t>
    </r>
    <r>
      <rPr>
        <sz val="11"/>
        <color theme="1" tint="0.34998626667073579"/>
        <rFont val="Artifakt Element Light"/>
        <family val="2"/>
        <charset val="204"/>
      </rPr>
      <t>)</t>
    </r>
  </si>
  <si>
    <r>
      <t>Telpas gaisa tilpums uz 1 cilvēku (m</t>
    </r>
    <r>
      <rPr>
        <vertAlign val="superscript"/>
        <sz val="11"/>
        <color theme="1" tint="0.34998626667073579"/>
        <rFont val="Artifakt Element Light"/>
        <family val="2"/>
        <charset val="204"/>
      </rPr>
      <t>3</t>
    </r>
    <r>
      <rPr>
        <sz val="11"/>
        <color theme="1" tint="0.34998626667073579"/>
        <rFont val="Artifakt Element Light"/>
        <family val="2"/>
        <charset val="204"/>
      </rPr>
      <t>/h uz 1.cilv)</t>
    </r>
  </si>
  <si>
    <r>
      <t>Grīdās laukums uz 1 cilvēku (m</t>
    </r>
    <r>
      <rPr>
        <vertAlign val="superscript"/>
        <sz val="11"/>
        <color theme="1" tint="0.34998626667073579"/>
        <rFont val="Artifakt Element Light"/>
        <family val="2"/>
        <charset val="204"/>
      </rPr>
      <t>2</t>
    </r>
    <r>
      <rPr>
        <sz val="11"/>
        <color theme="1" tint="0.34998626667073579"/>
        <rFont val="Artifakt Element Light"/>
        <family val="2"/>
        <charset val="204"/>
      </rPr>
      <t>/cilv)</t>
    </r>
  </si>
  <si>
    <r>
      <t>Maksimālas CO</t>
    </r>
    <r>
      <rPr>
        <vertAlign val="subscript"/>
        <sz val="11"/>
        <color theme="1" tint="0.34998626667073579"/>
        <rFont val="Artifakt Element Light"/>
        <family val="2"/>
        <charset val="204"/>
      </rPr>
      <t>2</t>
    </r>
    <r>
      <rPr>
        <sz val="11"/>
        <color theme="1" tint="0.34998626667073579"/>
        <rFont val="Artifakt Element Light"/>
        <family val="2"/>
        <charset val="204"/>
      </rPr>
      <t xml:space="preserve"> koncentrācijas sasniegšanas laiks (min)</t>
    </r>
  </si>
  <si>
    <r>
      <t>Maksimālas CO</t>
    </r>
    <r>
      <rPr>
        <vertAlign val="subscript"/>
        <sz val="11"/>
        <color theme="1" tint="0.34998626667073579"/>
        <rFont val="Artifakt Element Light"/>
        <family val="2"/>
        <charset val="204"/>
      </rPr>
      <t>2</t>
    </r>
    <r>
      <rPr>
        <sz val="11"/>
        <color theme="1" tint="0.34998626667073579"/>
        <rFont val="Artifakt Element Light"/>
        <family val="2"/>
        <charset val="204"/>
      </rPr>
      <t xml:space="preserve"> koncentrācijas sasniegšanas laiks (st)</t>
    </r>
  </si>
  <si>
    <r>
      <t>CO</t>
    </r>
    <r>
      <rPr>
        <vertAlign val="subscript"/>
        <sz val="11"/>
        <color theme="1" tint="0.34998626667073579"/>
        <rFont val="Artifakt Element Light"/>
        <family val="2"/>
        <charset val="204"/>
      </rPr>
      <t>2</t>
    </r>
    <r>
      <rPr>
        <sz val="11"/>
        <color theme="1" tint="0.34998626667073579"/>
        <rFont val="Artifakt Element Light"/>
        <family val="2"/>
        <charset val="204"/>
      </rPr>
      <t xml:space="preserve"> koncentrācija telpa (ppm)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</si>
</sst>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 tint="0.34998626667073579"/>
      <name val="Artifakt Element Light"/>
      <family val="2"/>
      <charset val="204"/>
    </font>
    <font>
      <sz val="11"/>
      <color rgb="FF0070C0"/>
      <name val="Artifakt Element Light"/>
      <family val="2"/>
      <charset val="204"/>
    </font>
    <font>
      <vertAlign val="subscript"/>
      <sz val="11"/>
      <color theme="1" tint="0.34998626667073579"/>
      <name val="Artifakt Element Light"/>
      <family val="2"/>
      <charset val="204"/>
    </font>
    <font>
      <vertAlign val="superscript"/>
      <sz val="11"/>
      <color theme="1" tint="0.34998626667073579"/>
      <name val="Artifakt Element Light"/>
      <family val="2"/>
      <charset val="204"/>
    </font>
    <font>
      <sz val="11"/>
      <color rgb="FF00B050"/>
      <name val="Artifakt Element Light"/>
      <family val="2"/>
      <charset val="204"/>
    </font>
    <font>
      <sz val="11"/>
      <color rgb="FFC00000"/>
      <name val="Artifakt Element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10" xfId="0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4" fontId="1" fillId="2" borderId="10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8" xfId="0" applyFont="1" applyFill="1" applyBorder="1"/>
    <xf numFmtId="2" fontId="1" fillId="2" borderId="0" xfId="0" applyNumberFormat="1" applyFont="1" applyFill="1"/>
    <xf numFmtId="1" fontId="1" fillId="2" borderId="0" xfId="0" applyNumberFormat="1" applyFont="1" applyFill="1"/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/>
    <xf numFmtId="164" fontId="2" fillId="2" borderId="10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1" fillId="2" borderId="0" xfId="0" applyFont="1" applyFill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/>
    <xf numFmtId="164" fontId="1" fillId="2" borderId="0" xfId="0" applyNumberFormat="1" applyFont="1" applyFill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10" xfId="0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10" xfId="0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5" fillId="2" borderId="8" xfId="0" applyFont="1" applyFill="1" applyBorder="1"/>
    <xf numFmtId="2" fontId="5" fillId="2" borderId="0" xfId="0" applyNumberFormat="1" applyFont="1" applyFill="1"/>
    <xf numFmtId="1" fontId="5" fillId="2" borderId="0" xfId="0" applyNumberFormat="1" applyFont="1" applyFill="1"/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/>
    <xf numFmtId="164" fontId="6" fillId="2" borderId="10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/>
    <xf numFmtId="2" fontId="5" fillId="2" borderId="8" xfId="0" applyNumberFormat="1" applyFont="1" applyFill="1" applyBorder="1"/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/>
    <xf numFmtId="164" fontId="5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Light" panose="020B0303050000020004" pitchFamily="34" charset="-52"/>
                <a:ea typeface="Artifakt Element Light" panose="020B0303050000020004" pitchFamily="34" charset="-52"/>
                <a:cs typeface="+mn-cs"/>
              </a:defRPr>
            </a:pPr>
            <a:r>
              <a:rPr lang="lv-LV" sz="1200"/>
              <a:t>Nepieciešamais gaisa daudzums uz vienu cilvēku (m</a:t>
            </a:r>
            <a:r>
              <a:rPr lang="lv-LV" sz="1200" baseline="30000"/>
              <a:t>3</a:t>
            </a:r>
            <a:r>
              <a:rPr lang="lv-LV" sz="1200"/>
              <a:t>/h) atkarība no aktivitātes</a:t>
            </a:r>
            <a:endParaRPr lang="ru-RU" sz="1200"/>
          </a:p>
        </c:rich>
      </c:tx>
      <c:layout>
        <c:manualLayout>
          <c:xMode val="edge"/>
          <c:yMode val="edge"/>
          <c:x val="0.12529989306892192"/>
          <c:y val="2.4018202528324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tifakt Element Light" panose="020B0303050000020004" pitchFamily="34" charset="-52"/>
              <a:ea typeface="Artifakt Element Light" panose="020B0303050000020004" pitchFamily="34" charset="-52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185395384033295"/>
          <c:y val="9.3061994689732808E-2"/>
          <c:w val="0.86874924402894582"/>
          <c:h val="0.68340071159119331"/>
        </c:manualLayout>
      </c:layout>
      <c:lineChart>
        <c:grouping val="standard"/>
        <c:varyColors val="0"/>
        <c:ser>
          <c:idx val="1"/>
          <c:order val="0"/>
          <c:tx>
            <c:strRef>
              <c:f>'CO2 LV'!$C$55</c:f>
              <c:strCache>
                <c:ptCount val="1"/>
                <c:pt idx="0">
                  <c:v>Guļot (0,8 met)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lgDashDotDot"/>
              <a:round/>
            </a:ln>
            <a:effectLst/>
          </c:spPr>
          <c:marker>
            <c:symbol val="none"/>
          </c:marker>
          <c:cat>
            <c:numRef>
              <c:f>'CO2 LV'!$B$56:$B$70</c:f>
              <c:numCache>
                <c:formatCode>0</c:formatCode>
                <c:ptCount val="1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</c:numCache>
            </c:numRef>
          </c:cat>
          <c:val>
            <c:numRef>
              <c:f>'CO2 LV'!$C$56:$C$70</c:f>
              <c:numCache>
                <c:formatCode>0</c:formatCode>
                <c:ptCount val="15"/>
                <c:pt idx="0">
                  <c:v>80</c:v>
                </c:pt>
                <c:pt idx="1">
                  <c:v>48</c:v>
                </c:pt>
                <c:pt idx="2">
                  <c:v>34.285714285714285</c:v>
                </c:pt>
                <c:pt idx="3">
                  <c:v>26.666666666666668</c:v>
                </c:pt>
                <c:pt idx="4">
                  <c:v>21.818181818181817</c:v>
                </c:pt>
                <c:pt idx="5">
                  <c:v>18.46153846153846</c:v>
                </c:pt>
                <c:pt idx="6">
                  <c:v>16</c:v>
                </c:pt>
                <c:pt idx="7">
                  <c:v>14.117647058823529</c:v>
                </c:pt>
                <c:pt idx="8">
                  <c:v>12.631578947368421</c:v>
                </c:pt>
                <c:pt idx="9">
                  <c:v>11.428571428571429</c:v>
                </c:pt>
                <c:pt idx="10">
                  <c:v>10.434782608695652</c:v>
                </c:pt>
                <c:pt idx="11">
                  <c:v>9.6</c:v>
                </c:pt>
                <c:pt idx="12">
                  <c:v>8.8888888888888893</c:v>
                </c:pt>
                <c:pt idx="13">
                  <c:v>8.2758620689655178</c:v>
                </c:pt>
                <c:pt idx="14">
                  <c:v>7.741935483870968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1-4F9B-9720-1FF1C728419D}"/>
            </c:ext>
          </c:extLst>
        </c:ser>
        <c:ser>
          <c:idx val="2"/>
          <c:order val="1"/>
          <c:tx>
            <c:strRef>
              <c:f>'CO2 LV'!$D$55</c:f>
              <c:strCache>
                <c:ptCount val="1"/>
                <c:pt idx="0">
                  <c:v>Miera stāvoklis (1,0 met)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prstDash val="lgDashDot"/>
              <a:round/>
            </a:ln>
            <a:effectLst/>
          </c:spPr>
          <c:marker>
            <c:symbol val="none"/>
          </c:marker>
          <c:cat>
            <c:numRef>
              <c:f>'CO2 LV'!$B$56:$B$70</c:f>
              <c:numCache>
                <c:formatCode>0</c:formatCode>
                <c:ptCount val="1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</c:numCache>
            </c:numRef>
          </c:cat>
          <c:val>
            <c:numRef>
              <c:f>'CO2 LV'!$D$56:$D$70</c:f>
              <c:numCache>
                <c:formatCode>0</c:formatCode>
                <c:ptCount val="15"/>
                <c:pt idx="0">
                  <c:v>120</c:v>
                </c:pt>
                <c:pt idx="1">
                  <c:v>72</c:v>
                </c:pt>
                <c:pt idx="2">
                  <c:v>51.428571428571431</c:v>
                </c:pt>
                <c:pt idx="3">
                  <c:v>40</c:v>
                </c:pt>
                <c:pt idx="4">
                  <c:v>32.727272727272727</c:v>
                </c:pt>
                <c:pt idx="5">
                  <c:v>27.692307692307693</c:v>
                </c:pt>
                <c:pt idx="6">
                  <c:v>24</c:v>
                </c:pt>
                <c:pt idx="7">
                  <c:v>21.176470588235293</c:v>
                </c:pt>
                <c:pt idx="8">
                  <c:v>18.94736842105263</c:v>
                </c:pt>
                <c:pt idx="9">
                  <c:v>17.142857142857142</c:v>
                </c:pt>
                <c:pt idx="10">
                  <c:v>15.652173913043478</c:v>
                </c:pt>
                <c:pt idx="11">
                  <c:v>14.4</c:v>
                </c:pt>
                <c:pt idx="12">
                  <c:v>13.333333333333334</c:v>
                </c:pt>
                <c:pt idx="13">
                  <c:v>12.413793103448276</c:v>
                </c:pt>
                <c:pt idx="14">
                  <c:v>11.612903225806452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1-4F9B-9720-1FF1C728419D}"/>
            </c:ext>
          </c:extLst>
        </c:ser>
        <c:ser>
          <c:idx val="3"/>
          <c:order val="2"/>
          <c:tx>
            <c:strRef>
              <c:f>'CO2 LV'!$E$55</c:f>
              <c:strCache>
                <c:ptCount val="1"/>
                <c:pt idx="0">
                  <c:v>Viegls darbs (1,2 met)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'CO2 LV'!$B$56:$B$70</c:f>
              <c:numCache>
                <c:formatCode>0</c:formatCode>
                <c:ptCount val="1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</c:numCache>
            </c:numRef>
          </c:cat>
          <c:val>
            <c:numRef>
              <c:f>'CO2 LV'!$E$56:$E$70</c:f>
              <c:numCache>
                <c:formatCode>0</c:formatCode>
                <c:ptCount val="15"/>
                <c:pt idx="0">
                  <c:v>166.66666666666666</c:v>
                </c:pt>
                <c:pt idx="1">
                  <c:v>100</c:v>
                </c:pt>
                <c:pt idx="2">
                  <c:v>71.428571428571431</c:v>
                </c:pt>
                <c:pt idx="3">
                  <c:v>55.555555555555557</c:v>
                </c:pt>
                <c:pt idx="4">
                  <c:v>45.454545454545453</c:v>
                </c:pt>
                <c:pt idx="5">
                  <c:v>38.46153846153846</c:v>
                </c:pt>
                <c:pt idx="6">
                  <c:v>33.333333333333336</c:v>
                </c:pt>
                <c:pt idx="7">
                  <c:v>29.411764705882351</c:v>
                </c:pt>
                <c:pt idx="8">
                  <c:v>26.315789473684209</c:v>
                </c:pt>
                <c:pt idx="9">
                  <c:v>23.80952380952381</c:v>
                </c:pt>
                <c:pt idx="10">
                  <c:v>21.739130434782609</c:v>
                </c:pt>
                <c:pt idx="11">
                  <c:v>20</c:v>
                </c:pt>
                <c:pt idx="12">
                  <c:v>18.518518518518519</c:v>
                </c:pt>
                <c:pt idx="13">
                  <c:v>17.241379310344829</c:v>
                </c:pt>
                <c:pt idx="14">
                  <c:v>16.129032258064516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1-4F9B-9720-1FF1C728419D}"/>
            </c:ext>
          </c:extLst>
        </c:ser>
        <c:ser>
          <c:idx val="4"/>
          <c:order val="3"/>
          <c:tx>
            <c:strRef>
              <c:f>'CO2 LV'!$F$55</c:f>
              <c:strCache>
                <c:ptCount val="1"/>
                <c:pt idx="0">
                  <c:v>Vidēja smaguma darbs (2,0 met)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'CO2 LV'!$B$56:$B$70</c:f>
              <c:numCache>
                <c:formatCode>0</c:formatCode>
                <c:ptCount val="1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</c:numCache>
            </c:numRef>
          </c:cat>
          <c:val>
            <c:numRef>
              <c:f>'CO2 LV'!$F$56:$F$70</c:f>
              <c:numCache>
                <c:formatCode>0</c:formatCode>
                <c:ptCount val="15"/>
                <c:pt idx="0">
                  <c:v>233.33333333333334</c:v>
                </c:pt>
                <c:pt idx="1">
                  <c:v>140</c:v>
                </c:pt>
                <c:pt idx="2">
                  <c:v>100</c:v>
                </c:pt>
                <c:pt idx="3">
                  <c:v>77.777777777777771</c:v>
                </c:pt>
                <c:pt idx="4">
                  <c:v>63.636363636363633</c:v>
                </c:pt>
                <c:pt idx="5">
                  <c:v>53.846153846153847</c:v>
                </c:pt>
                <c:pt idx="6">
                  <c:v>46.666666666666664</c:v>
                </c:pt>
                <c:pt idx="7">
                  <c:v>41.176470588235297</c:v>
                </c:pt>
                <c:pt idx="8">
                  <c:v>36.842105263157897</c:v>
                </c:pt>
                <c:pt idx="9">
                  <c:v>33.333333333333336</c:v>
                </c:pt>
                <c:pt idx="10">
                  <c:v>30.434782608695652</c:v>
                </c:pt>
                <c:pt idx="11">
                  <c:v>28</c:v>
                </c:pt>
                <c:pt idx="12">
                  <c:v>25.925925925925927</c:v>
                </c:pt>
                <c:pt idx="13">
                  <c:v>24.137931034482758</c:v>
                </c:pt>
                <c:pt idx="14">
                  <c:v>22.580645161290324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81-4F9B-9720-1FF1C728419D}"/>
            </c:ext>
          </c:extLst>
        </c:ser>
        <c:ser>
          <c:idx val="0"/>
          <c:order val="4"/>
          <c:tx>
            <c:strRef>
              <c:f>'CO2 LV'!$G$55</c:f>
              <c:strCache>
                <c:ptCount val="1"/>
                <c:pt idx="0">
                  <c:v>Smags darbs (3,0 met)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'CO2 LV'!$B$56:$B$70</c:f>
              <c:numCache>
                <c:formatCode>0</c:formatCode>
                <c:ptCount val="1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</c:numCache>
            </c:numRef>
          </c:cat>
          <c:val>
            <c:numRef>
              <c:f>'CO2 LV'!$G$56:$G$70</c:f>
              <c:numCache>
                <c:formatCode>0</c:formatCode>
                <c:ptCount val="15"/>
                <c:pt idx="0">
                  <c:v>300</c:v>
                </c:pt>
                <c:pt idx="1">
                  <c:v>180</c:v>
                </c:pt>
                <c:pt idx="2">
                  <c:v>128.57142857142858</c:v>
                </c:pt>
                <c:pt idx="3">
                  <c:v>100</c:v>
                </c:pt>
                <c:pt idx="4">
                  <c:v>81.818181818181813</c:v>
                </c:pt>
                <c:pt idx="5">
                  <c:v>69.230769230769226</c:v>
                </c:pt>
                <c:pt idx="6">
                  <c:v>60</c:v>
                </c:pt>
                <c:pt idx="7">
                  <c:v>52.941176470588232</c:v>
                </c:pt>
                <c:pt idx="8">
                  <c:v>47.368421052631582</c:v>
                </c:pt>
                <c:pt idx="9">
                  <c:v>42.857142857142854</c:v>
                </c:pt>
                <c:pt idx="10">
                  <c:v>39.130434782608695</c:v>
                </c:pt>
                <c:pt idx="11">
                  <c:v>36</c:v>
                </c:pt>
                <c:pt idx="12">
                  <c:v>33.333333333333336</c:v>
                </c:pt>
                <c:pt idx="13">
                  <c:v>31.03448275862069</c:v>
                </c:pt>
                <c:pt idx="14">
                  <c:v>29.032258064516128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81-4F9B-9720-1FF1C7284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076864"/>
        <c:axId val="398913232"/>
      </c:lineChart>
      <c:catAx>
        <c:axId val="39207686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Light" panose="020B0303050000020004" pitchFamily="34" charset="-52"/>
                    <a:ea typeface="Artifakt Element Light" panose="020B0303050000020004" pitchFamily="34" charset="-52"/>
                    <a:cs typeface="+mn-cs"/>
                  </a:defRPr>
                </a:pPr>
                <a:r>
                  <a:rPr lang="lv-LV" sz="1100"/>
                  <a:t>CO2 koncentrācija telpa (ppm)</a:t>
                </a:r>
                <a:endParaRPr lang="ru-RU" sz="1100"/>
              </a:p>
            </c:rich>
          </c:tx>
          <c:layout>
            <c:manualLayout>
              <c:xMode val="edge"/>
              <c:yMode val="edge"/>
              <c:x val="0.38256741204840433"/>
              <c:y val="0.82749152905717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Light" panose="020B0303050000020004" pitchFamily="34" charset="-52"/>
                  <a:ea typeface="Artifakt Element Light" panose="020B0303050000020004" pitchFamily="34" charset="-52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Light" panose="020B0303050000020004" pitchFamily="34" charset="-52"/>
                <a:ea typeface="Artifakt Element Light" panose="020B0303050000020004" pitchFamily="34" charset="-52"/>
                <a:cs typeface="+mn-cs"/>
              </a:defRPr>
            </a:pPr>
            <a:endParaRPr lang="ru-RU"/>
          </a:p>
        </c:txPr>
        <c:crossAx val="398913232"/>
        <c:crosses val="autoZero"/>
        <c:auto val="1"/>
        <c:lblAlgn val="ctr"/>
        <c:lblOffset val="100"/>
        <c:noMultiLvlLbl val="0"/>
      </c:catAx>
      <c:valAx>
        <c:axId val="39891323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Light" panose="020B0303050000020004" pitchFamily="34" charset="-52"/>
                    <a:ea typeface="Artifakt Element Light" panose="020B0303050000020004" pitchFamily="34" charset="-52"/>
                    <a:cs typeface="+mn-cs"/>
                  </a:defRPr>
                </a:pPr>
                <a:r>
                  <a:rPr lang="lv-LV" sz="1100"/>
                  <a:t>Svaiga gaisa daudzums m</a:t>
                </a:r>
                <a:r>
                  <a:rPr lang="lv-LV" sz="1100" baseline="30000"/>
                  <a:t>3</a:t>
                </a:r>
                <a:r>
                  <a:rPr lang="lv-LV" sz="1100"/>
                  <a:t>/st uz 1 cilvēku</a:t>
                </a:r>
                <a:endParaRPr lang="ru-RU" sz="1100"/>
              </a:p>
            </c:rich>
          </c:tx>
          <c:layout>
            <c:manualLayout>
              <c:xMode val="edge"/>
              <c:yMode val="edge"/>
              <c:x val="1.6722586180700171E-2"/>
              <c:y val="0.311708793893192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Light" panose="020B0303050000020004" pitchFamily="34" charset="-52"/>
                  <a:ea typeface="Artifakt Element Light" panose="020B0303050000020004" pitchFamily="34" charset="-52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Light" panose="020B0303050000020004" pitchFamily="34" charset="-52"/>
                <a:ea typeface="Artifakt Element Light" panose="020B0303050000020004" pitchFamily="34" charset="-52"/>
                <a:cs typeface="+mn-cs"/>
              </a:defRPr>
            </a:pPr>
            <a:endParaRPr lang="ru-RU"/>
          </a:p>
        </c:txPr>
        <c:crossAx val="392076864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3925962131968E-3"/>
          <c:y val="0.89383862228489042"/>
          <c:w val="0.98368563582095847"/>
          <c:h val="9.0064798238248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tifakt Element Light" panose="020B0303050000020004" pitchFamily="34" charset="-52"/>
              <a:ea typeface="Artifakt Element Light" panose="020B0303050000020004" pitchFamily="34" charset="-52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tifakt Element Light" panose="020B0303050000020004" pitchFamily="34" charset="-52"/>
          <a:ea typeface="Artifakt Element Light" panose="020B0303050000020004" pitchFamily="34" charset="-52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r>
              <a:rPr lang="lv-LV"/>
              <a:t>Dažādo CO</a:t>
            </a:r>
            <a:r>
              <a:rPr lang="lv-LV" baseline="-25000"/>
              <a:t>2</a:t>
            </a:r>
            <a:r>
              <a:rPr lang="lv-LV"/>
              <a:t> koncentrāciju (ppm) sasniegšanas laiks (st.) atkarība no cilvēka aktivitātes un telpas gaisa tilpumu (m</a:t>
            </a:r>
            <a:r>
              <a:rPr lang="lv-LV" baseline="30000"/>
              <a:t>3</a:t>
            </a:r>
            <a:r>
              <a:rPr lang="lv-LV"/>
              <a:t>) uz 1. cilvēku. 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tifakt Element Thin" panose="020B0203050000020004" pitchFamily="34" charset="-52"/>
              <a:ea typeface="Artifakt Element Thin" panose="020B0203050000020004" pitchFamily="34" charset="-52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9.329870406366518E-2"/>
          <c:y val="0.10683240411727318"/>
          <c:w val="0.88127695784972981"/>
          <c:h val="0.67926185976871267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'CO2 LV'!$C$95</c:f>
              <c:strCache>
                <c:ptCount val="1"/>
                <c:pt idx="0">
                  <c:v>Guļot (0,8 met)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lgDashDot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'CO2 LV'!$B$96:$B$111</c:f>
              <c:numCache>
                <c:formatCode>0</c:formatCod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</c:numCache>
            </c:numRef>
          </c:xVal>
          <c:yVal>
            <c:numRef>
              <c:f>'CO2 LV'!$C$96:$C$111</c:f>
              <c:numCache>
                <c:formatCode>0.0</c:formatCode>
                <c:ptCount val="16"/>
                <c:pt idx="0">
                  <c:v>7.4999999999999997E-3</c:v>
                </c:pt>
                <c:pt idx="1">
                  <c:v>3.2500000000000001E-2</c:v>
                </c:pt>
                <c:pt idx="2">
                  <c:v>5.7500000000000002E-2</c:v>
                </c:pt>
                <c:pt idx="3">
                  <c:v>8.2500000000000004E-2</c:v>
                </c:pt>
                <c:pt idx="4">
                  <c:v>0.1075</c:v>
                </c:pt>
                <c:pt idx="5">
                  <c:v>0.13250000000000001</c:v>
                </c:pt>
                <c:pt idx="6">
                  <c:v>0.1575</c:v>
                </c:pt>
                <c:pt idx="7">
                  <c:v>0.1825</c:v>
                </c:pt>
                <c:pt idx="8">
                  <c:v>0.20749999999999999</c:v>
                </c:pt>
                <c:pt idx="9">
                  <c:v>0.23250000000000001</c:v>
                </c:pt>
                <c:pt idx="10">
                  <c:v>0.25750000000000001</c:v>
                </c:pt>
                <c:pt idx="11">
                  <c:v>0.28249999999999997</c:v>
                </c:pt>
                <c:pt idx="12">
                  <c:v>0.3075</c:v>
                </c:pt>
                <c:pt idx="13">
                  <c:v>0.33250000000000002</c:v>
                </c:pt>
                <c:pt idx="14">
                  <c:v>0.35749999999999998</c:v>
                </c:pt>
                <c:pt idx="15">
                  <c:v>0.38250000000000001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4A-4189-A7C5-CCAD076CCAAA}"/>
            </c:ext>
          </c:extLst>
        </c:ser>
        <c:ser>
          <c:idx val="1"/>
          <c:order val="1"/>
          <c:tx>
            <c:strRef>
              <c:f>'CO2 LV'!$D$95</c:f>
              <c:strCache>
                <c:ptCount val="1"/>
                <c:pt idx="0">
                  <c:v>Miera stāvoklis (1,0 met)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prstDash val="lgDash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'CO2 LV'!$B$96:$B$111</c:f>
              <c:numCache>
                <c:formatCode>0</c:formatCod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</c:numCache>
            </c:numRef>
          </c:xVal>
          <c:yVal>
            <c:numRef>
              <c:f>'CO2 LV'!$D$96:$D$111</c:f>
              <c:numCache>
                <c:formatCode>0.0</c:formatCode>
                <c:ptCount val="16"/>
                <c:pt idx="0">
                  <c:v>5.0000000000000001E-3</c:v>
                </c:pt>
                <c:pt idx="1">
                  <c:v>2.1666666666666667E-2</c:v>
                </c:pt>
                <c:pt idx="2">
                  <c:v>3.833333333333333E-2</c:v>
                </c:pt>
                <c:pt idx="3">
                  <c:v>5.5E-2</c:v>
                </c:pt>
                <c:pt idx="4">
                  <c:v>7.166666666666667E-2</c:v>
                </c:pt>
                <c:pt idx="5">
                  <c:v>8.8333333333333333E-2</c:v>
                </c:pt>
                <c:pt idx="6">
                  <c:v>0.105</c:v>
                </c:pt>
                <c:pt idx="7">
                  <c:v>0.12166666666666667</c:v>
                </c:pt>
                <c:pt idx="8">
                  <c:v>0.13833333333333334</c:v>
                </c:pt>
                <c:pt idx="9">
                  <c:v>0.155</c:v>
                </c:pt>
                <c:pt idx="10">
                  <c:v>0.17166666666666666</c:v>
                </c:pt>
                <c:pt idx="11">
                  <c:v>0.18833333333333332</c:v>
                </c:pt>
                <c:pt idx="12">
                  <c:v>0.20499999999999999</c:v>
                </c:pt>
                <c:pt idx="13">
                  <c:v>0.22166666666666668</c:v>
                </c:pt>
                <c:pt idx="14">
                  <c:v>0.23833333333333334</c:v>
                </c:pt>
                <c:pt idx="15">
                  <c:v>0.255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4A-4189-A7C5-CCAD076CCAAA}"/>
            </c:ext>
          </c:extLst>
        </c:ser>
        <c:ser>
          <c:idx val="2"/>
          <c:order val="2"/>
          <c:tx>
            <c:strRef>
              <c:f>'CO2 LV'!$E$95</c:f>
              <c:strCache>
                <c:ptCount val="1"/>
                <c:pt idx="0">
                  <c:v>Viegls darbs (1,2 met)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'CO2 LV'!$B$96:$B$111</c:f>
              <c:numCache>
                <c:formatCode>0</c:formatCod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</c:numCache>
            </c:numRef>
          </c:xVal>
          <c:yVal>
            <c:numRef>
              <c:f>'CO2 LV'!$E$96:$E$111</c:f>
              <c:numCache>
                <c:formatCode>0.0</c:formatCode>
                <c:ptCount val="16"/>
                <c:pt idx="0">
                  <c:v>3.5999999999999999E-3</c:v>
                </c:pt>
                <c:pt idx="1">
                  <c:v>1.5599999999999999E-2</c:v>
                </c:pt>
                <c:pt idx="2">
                  <c:v>2.76E-2</c:v>
                </c:pt>
                <c:pt idx="3">
                  <c:v>3.9600000000000003E-2</c:v>
                </c:pt>
                <c:pt idx="4">
                  <c:v>5.16E-2</c:v>
                </c:pt>
                <c:pt idx="5">
                  <c:v>6.3600000000000004E-2</c:v>
                </c:pt>
                <c:pt idx="6">
                  <c:v>7.5600000000000001E-2</c:v>
                </c:pt>
                <c:pt idx="7">
                  <c:v>8.7599999999999997E-2</c:v>
                </c:pt>
                <c:pt idx="8">
                  <c:v>9.9599999999999994E-2</c:v>
                </c:pt>
                <c:pt idx="9">
                  <c:v>0.1116</c:v>
                </c:pt>
                <c:pt idx="10">
                  <c:v>0.1236</c:v>
                </c:pt>
                <c:pt idx="11">
                  <c:v>0.1356</c:v>
                </c:pt>
                <c:pt idx="12">
                  <c:v>0.14760000000000001</c:v>
                </c:pt>
                <c:pt idx="13">
                  <c:v>0.15959999999999999</c:v>
                </c:pt>
                <c:pt idx="14">
                  <c:v>0.1716</c:v>
                </c:pt>
                <c:pt idx="15">
                  <c:v>0.18360000000000001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94A-4189-A7C5-CCAD076CCAAA}"/>
            </c:ext>
          </c:extLst>
        </c:ser>
        <c:ser>
          <c:idx val="3"/>
          <c:order val="3"/>
          <c:tx>
            <c:strRef>
              <c:f>'CO2 LV'!$F$95</c:f>
              <c:strCache>
                <c:ptCount val="1"/>
                <c:pt idx="0">
                  <c:v>Vidēja smaguma darbs (2,0 met)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'CO2 LV'!$B$96:$B$111</c:f>
              <c:numCache>
                <c:formatCode>0</c:formatCod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</c:numCache>
            </c:numRef>
          </c:xVal>
          <c:yVal>
            <c:numRef>
              <c:f>'CO2 LV'!$F$96:$F$111</c:f>
              <c:numCache>
                <c:formatCode>0.0</c:formatCode>
                <c:ptCount val="16"/>
                <c:pt idx="0">
                  <c:v>2.5714285714285713E-3</c:v>
                </c:pt>
                <c:pt idx="1">
                  <c:v>1.1142857142857144E-2</c:v>
                </c:pt>
                <c:pt idx="2">
                  <c:v>1.9714285714285715E-2</c:v>
                </c:pt>
                <c:pt idx="3">
                  <c:v>2.8285714285714286E-2</c:v>
                </c:pt>
                <c:pt idx="4">
                  <c:v>3.6857142857142859E-2</c:v>
                </c:pt>
                <c:pt idx="5">
                  <c:v>4.5428571428571429E-2</c:v>
                </c:pt>
                <c:pt idx="6">
                  <c:v>5.3999999999999999E-2</c:v>
                </c:pt>
                <c:pt idx="7">
                  <c:v>6.257142857142857E-2</c:v>
                </c:pt>
                <c:pt idx="8">
                  <c:v>7.1142857142857147E-2</c:v>
                </c:pt>
                <c:pt idx="9">
                  <c:v>7.971428571428571E-2</c:v>
                </c:pt>
                <c:pt idx="10">
                  <c:v>8.8285714285714287E-2</c:v>
                </c:pt>
                <c:pt idx="11">
                  <c:v>9.6857142857142864E-2</c:v>
                </c:pt>
                <c:pt idx="12">
                  <c:v>0.10542857142857143</c:v>
                </c:pt>
                <c:pt idx="13">
                  <c:v>0.114</c:v>
                </c:pt>
                <c:pt idx="14">
                  <c:v>0.12257142857142857</c:v>
                </c:pt>
                <c:pt idx="15">
                  <c:v>0.13114285714285714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94A-4189-A7C5-CCAD076CCAAA}"/>
            </c:ext>
          </c:extLst>
        </c:ser>
        <c:ser>
          <c:idx val="4"/>
          <c:order val="4"/>
          <c:tx>
            <c:strRef>
              <c:f>'CO2 LV'!$G$95</c:f>
              <c:strCache>
                <c:ptCount val="1"/>
                <c:pt idx="0">
                  <c:v>Smags darbs (3,0 met)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lgDash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'CO2 LV'!$B$96:$B$111</c:f>
              <c:numCache>
                <c:formatCode>0</c:formatCod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</c:numCache>
            </c:numRef>
          </c:xVal>
          <c:yVal>
            <c:numRef>
              <c:f>'CO2 LV'!$G$96:$G$111</c:f>
              <c:numCache>
                <c:formatCode>0.0</c:formatCode>
                <c:ptCount val="16"/>
                <c:pt idx="0">
                  <c:v>2E-3</c:v>
                </c:pt>
                <c:pt idx="1">
                  <c:v>8.6666666666666663E-3</c:v>
                </c:pt>
                <c:pt idx="2">
                  <c:v>1.5333333333333332E-2</c:v>
                </c:pt>
                <c:pt idx="3">
                  <c:v>2.1999999999999999E-2</c:v>
                </c:pt>
                <c:pt idx="4">
                  <c:v>2.8666666666666667E-2</c:v>
                </c:pt>
                <c:pt idx="5">
                  <c:v>3.5333333333333335E-2</c:v>
                </c:pt>
                <c:pt idx="6">
                  <c:v>4.2000000000000003E-2</c:v>
                </c:pt>
                <c:pt idx="7">
                  <c:v>4.8666666666666664E-2</c:v>
                </c:pt>
                <c:pt idx="8">
                  <c:v>5.5333333333333332E-2</c:v>
                </c:pt>
                <c:pt idx="9">
                  <c:v>6.2E-2</c:v>
                </c:pt>
                <c:pt idx="10">
                  <c:v>6.8666666666666668E-2</c:v>
                </c:pt>
                <c:pt idx="11">
                  <c:v>7.5333333333333335E-2</c:v>
                </c:pt>
                <c:pt idx="12">
                  <c:v>8.2000000000000003E-2</c:v>
                </c:pt>
                <c:pt idx="13">
                  <c:v>8.8666666666666671E-2</c:v>
                </c:pt>
                <c:pt idx="14">
                  <c:v>9.5333333333333339E-2</c:v>
                </c:pt>
                <c:pt idx="15">
                  <c:v>0.10199999999999999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94A-4189-A7C5-CCAD076CC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356568"/>
        <c:axId val="485355392"/>
      </c:scatterChart>
      <c:valAx>
        <c:axId val="485356568"/>
        <c:scaling>
          <c:orientation val="minMax"/>
          <c:min val="5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Thin" panose="020B0203050000020004" pitchFamily="34" charset="-52"/>
                    <a:ea typeface="Artifakt Element Thin" panose="020B0203050000020004" pitchFamily="34" charset="-52"/>
                    <a:cs typeface="+mn-cs"/>
                  </a:defRPr>
                </a:pPr>
                <a:r>
                  <a:rPr lang="lv-LV"/>
                  <a:t>CO</a:t>
                </a:r>
                <a:r>
                  <a:rPr lang="lv-LV" baseline="-25000"/>
                  <a:t>2</a:t>
                </a:r>
                <a:r>
                  <a:rPr lang="lv-LV"/>
                  <a:t> koncentrācija telpa (ppm)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36356310928861396"/>
              <c:y val="0.85164268620935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Thin" panose="020B0203050000020004" pitchFamily="34" charset="-52"/>
                  <a:ea typeface="Artifakt Element Thin" panose="020B0203050000020004" pitchFamily="34" charset="-52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endParaRPr lang="ru-RU"/>
          </a:p>
        </c:txPr>
        <c:crossAx val="485355392"/>
        <c:crosses val="autoZero"/>
        <c:crossBetween val="midCat"/>
        <c:majorUnit val="100"/>
        <c:minorUnit val="50"/>
      </c:valAx>
      <c:valAx>
        <c:axId val="48535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Thin" panose="020B0203050000020004" pitchFamily="34" charset="-52"/>
                    <a:ea typeface="Artifakt Element Thin" panose="020B0203050000020004" pitchFamily="34" charset="-52"/>
                    <a:cs typeface="+mn-cs"/>
                  </a:defRPr>
                </a:pPr>
                <a:r>
                  <a:rPr lang="lv-LV"/>
                  <a:t>Laiks (st) 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3924705435613428E-2"/>
              <c:y val="0.39785775529269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Thin" panose="020B0203050000020004" pitchFamily="34" charset="-52"/>
                  <a:ea typeface="Artifakt Element Thin" panose="020B0203050000020004" pitchFamily="34" charset="-52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Thin" panose="020B0203050000020004" pitchFamily="34" charset="-52"/>
                <a:ea typeface="Artifakt Element Thin" panose="020B0203050000020004" pitchFamily="34" charset="-52"/>
                <a:cs typeface="+mn-cs"/>
              </a:defRPr>
            </a:pPr>
            <a:endParaRPr lang="ru-RU"/>
          </a:p>
        </c:txPr>
        <c:crossAx val="485356568"/>
        <c:crosses val="autoZero"/>
        <c:crossBetween val="midCat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15829023226967E-2"/>
          <c:y val="0.89884720572011845"/>
          <c:w val="0.96551966173326031"/>
          <c:h val="8.52857872846553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tifakt Element Thin" panose="020B0203050000020004" pitchFamily="34" charset="-52"/>
              <a:ea typeface="Artifakt Element Thin" panose="020B0203050000020004" pitchFamily="34" charset="-52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tifakt Element Thin" panose="020B0203050000020004" pitchFamily="34" charset="-52"/>
          <a:ea typeface="Artifakt Element Thin" panose="020B0203050000020004" pitchFamily="34" charset="-52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4640221859061"/>
          <c:y val="4.8155694521725398E-2"/>
          <c:w val="0.8658928011357071"/>
          <c:h val="0.81332013301358519"/>
        </c:manualLayout>
      </c:layout>
      <c:lineChart>
        <c:grouping val="standard"/>
        <c:varyColors val="0"/>
        <c:ser>
          <c:idx val="0"/>
          <c:order val="0"/>
          <c:tx>
            <c:strRef>
              <c:f>'CO2 LV'!$C$23</c:f>
              <c:strCache>
                <c:ptCount val="1"/>
                <c:pt idx="0">
                  <c:v>Neapmierināto personu skaits (%)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'CO2 LV'!$B$24:$B$39</c:f>
              <c:numCache>
                <c:formatCode>General</c:formatCode>
                <c:ptCount val="16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</c:numCache>
            </c:numRef>
          </c:cat>
          <c:val>
            <c:numRef>
              <c:f>'CO2 LV'!$C$24:$C$39</c:f>
              <c:numCache>
                <c:formatCode>0.0</c:formatCode>
                <c:ptCount val="16"/>
                <c:pt idx="0">
                  <c:v>0</c:v>
                </c:pt>
                <c:pt idx="1">
                  <c:v>7.0306321459332644</c:v>
                </c:pt>
                <c:pt idx="2">
                  <c:v>13.346347861450832</c:v>
                </c:pt>
                <c:pt idx="3">
                  <c:v>18.500629810507856</c:v>
                </c:pt>
                <c:pt idx="4">
                  <c:v>22.879216496431646</c:v>
                </c:pt>
                <c:pt idx="5">
                  <c:v>26.703441672534328</c:v>
                </c:pt>
                <c:pt idx="6">
                  <c:v>30.109289155374746</c:v>
                </c:pt>
                <c:pt idx="7">
                  <c:v>33.186547285697827</c:v>
                </c:pt>
                <c:pt idx="8">
                  <c:v>35.997894020830394</c:v>
                </c:pt>
                <c:pt idx="9">
                  <c:v>38.588997321151545</c:v>
                </c:pt>
                <c:pt idx="10">
                  <c:v>40.994272480605133</c:v>
                </c:pt>
                <c:pt idx="11">
                  <c:v>43.24036889336206</c:v>
                </c:pt>
                <c:pt idx="12">
                  <c:v>45.348388418571886</c:v>
                </c:pt>
                <c:pt idx="13">
                  <c:v>47.335355218484729</c:v>
                </c:pt>
                <c:pt idx="14">
                  <c:v>49.2152232226534</c:v>
                </c:pt>
                <c:pt idx="15">
                  <c:v>50.999586781525089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7-4EE6-931B-C50D9871E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355784"/>
        <c:axId val="485358136"/>
      </c:lineChart>
      <c:catAx>
        <c:axId val="48535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Light" panose="020B0303050000020004" pitchFamily="34" charset="-52"/>
                    <a:ea typeface="Artifakt Element Light" panose="020B0303050000020004" pitchFamily="34" charset="-52"/>
                    <a:cs typeface="+mn-cs"/>
                  </a:defRPr>
                </a:pPr>
                <a:r>
                  <a:rPr lang="lv-LV" sz="1100"/>
                  <a:t>CO2 koncentrācija virs āra gaisa līmeņa (ppm)</a:t>
                </a:r>
                <a:endParaRPr lang="ru-RU" sz="1100"/>
              </a:p>
            </c:rich>
          </c:tx>
          <c:layout>
            <c:manualLayout>
              <c:xMode val="edge"/>
              <c:yMode val="edge"/>
              <c:x val="0.25004378538137217"/>
              <c:y val="0.92507726384187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Light" panose="020B0303050000020004" pitchFamily="34" charset="-52"/>
                  <a:ea typeface="Artifakt Element Light" panose="020B0303050000020004" pitchFamily="34" charset="-52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Light" panose="020B0303050000020004" pitchFamily="34" charset="-52"/>
                <a:ea typeface="Artifakt Element Light" panose="020B0303050000020004" pitchFamily="34" charset="-52"/>
                <a:cs typeface="+mn-cs"/>
              </a:defRPr>
            </a:pPr>
            <a:endParaRPr lang="ru-RU"/>
          </a:p>
        </c:txPr>
        <c:crossAx val="485358136"/>
        <c:crosses val="autoZero"/>
        <c:auto val="1"/>
        <c:lblAlgn val="ctr"/>
        <c:lblOffset val="100"/>
        <c:tickMarkSkip val="1"/>
        <c:noMultiLvlLbl val="0"/>
      </c:catAx>
      <c:valAx>
        <c:axId val="48535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Light" panose="020B0303050000020004" pitchFamily="34" charset="-52"/>
                    <a:ea typeface="Artifakt Element Light" panose="020B0303050000020004" pitchFamily="34" charset="-52"/>
                    <a:cs typeface="+mn-cs"/>
                  </a:defRPr>
                </a:pPr>
                <a:r>
                  <a:rPr lang="lv-LV" sz="1100"/>
                  <a:t>Neapmierināto personu skaits (%)</a:t>
                </a:r>
                <a:endParaRPr lang="ru-RU" sz="1100"/>
              </a:p>
            </c:rich>
          </c:tx>
          <c:layout>
            <c:manualLayout>
              <c:xMode val="edge"/>
              <c:yMode val="edge"/>
              <c:x val="1.1870140961593794E-2"/>
              <c:y val="0.21586900894133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Light" panose="020B0303050000020004" pitchFamily="34" charset="-52"/>
                  <a:ea typeface="Artifakt Element Light" panose="020B0303050000020004" pitchFamily="34" charset="-52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Light" panose="020B0303050000020004" pitchFamily="34" charset="-52"/>
                <a:ea typeface="Artifakt Element Light" panose="020B0303050000020004" pitchFamily="34" charset="-52"/>
                <a:cs typeface="+mn-cs"/>
              </a:defRPr>
            </a:pPr>
            <a:endParaRPr lang="ru-RU"/>
          </a:p>
        </c:txPr>
        <c:crossAx val="48535578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tifakt Element Light" panose="020B0303050000020004" pitchFamily="34" charset="-52"/>
          <a:ea typeface="Artifakt Element Light" panose="020B0303050000020004" pitchFamily="34" charset="-52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200" b="0" i="0" baseline="0">
                <a:effectLst/>
              </a:rPr>
              <a:t>Необходимое количество воздуха на 1 чел. (м3/ч) в зависимости от уровня активности (скорости метаболизма)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14949791300993975"/>
          <c:y val="1.9767560834556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116224263996888"/>
          <c:y val="0.11760600989248396"/>
          <c:w val="0.87095426272214105"/>
          <c:h val="0.65836375788556212"/>
        </c:manualLayout>
      </c:layout>
      <c:lineChart>
        <c:grouping val="standard"/>
        <c:varyColors val="0"/>
        <c:ser>
          <c:idx val="1"/>
          <c:order val="0"/>
          <c:tx>
            <c:strRef>
              <c:f>'CO2 RU'!$C$55</c:f>
              <c:strCache>
                <c:ptCount val="1"/>
                <c:pt idx="0">
                  <c:v>В состоянии сна (0,8 met)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lgDashDotDot"/>
              <a:round/>
            </a:ln>
            <a:effectLst/>
          </c:spPr>
          <c:marker>
            <c:symbol val="none"/>
          </c:marker>
          <c:cat>
            <c:numRef>
              <c:f>'CO2 RU'!$B$56:$B$75</c:f>
              <c:numCache>
                <c:formatCode>0</c:formatCode>
                <c:ptCount val="20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  <c:pt idx="15">
                  <c:v>2100</c:v>
                </c:pt>
                <c:pt idx="16">
                  <c:v>2200</c:v>
                </c:pt>
                <c:pt idx="17">
                  <c:v>2300</c:v>
                </c:pt>
                <c:pt idx="18">
                  <c:v>2400</c:v>
                </c:pt>
                <c:pt idx="19">
                  <c:v>2500</c:v>
                </c:pt>
              </c:numCache>
            </c:numRef>
          </c:cat>
          <c:val>
            <c:numRef>
              <c:f>'CO2 RU'!$C$56:$C$75</c:f>
              <c:numCache>
                <c:formatCode>0</c:formatCode>
                <c:ptCount val="20"/>
                <c:pt idx="0">
                  <c:v>80</c:v>
                </c:pt>
                <c:pt idx="1">
                  <c:v>48</c:v>
                </c:pt>
                <c:pt idx="2">
                  <c:v>34.285714285714285</c:v>
                </c:pt>
                <c:pt idx="3">
                  <c:v>26.666666666666668</c:v>
                </c:pt>
                <c:pt idx="4">
                  <c:v>21.818181818181817</c:v>
                </c:pt>
                <c:pt idx="5">
                  <c:v>18.46153846153846</c:v>
                </c:pt>
                <c:pt idx="6">
                  <c:v>16</c:v>
                </c:pt>
                <c:pt idx="7">
                  <c:v>14.117647058823529</c:v>
                </c:pt>
                <c:pt idx="8">
                  <c:v>12.631578947368421</c:v>
                </c:pt>
                <c:pt idx="9">
                  <c:v>11.428571428571429</c:v>
                </c:pt>
                <c:pt idx="10">
                  <c:v>10.434782608695652</c:v>
                </c:pt>
                <c:pt idx="11">
                  <c:v>9.6</c:v>
                </c:pt>
                <c:pt idx="12">
                  <c:v>8.8888888888888893</c:v>
                </c:pt>
                <c:pt idx="13">
                  <c:v>8.2758620689655178</c:v>
                </c:pt>
                <c:pt idx="14">
                  <c:v>7.741935483870968</c:v>
                </c:pt>
                <c:pt idx="15">
                  <c:v>7.2727272727272725</c:v>
                </c:pt>
                <c:pt idx="16">
                  <c:v>6.8571428571428568</c:v>
                </c:pt>
                <c:pt idx="17">
                  <c:v>6.4864864864864868</c:v>
                </c:pt>
                <c:pt idx="18">
                  <c:v>6.1538461538461542</c:v>
                </c:pt>
                <c:pt idx="19">
                  <c:v>5.8536585365853657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1-4CD5-B62B-180BE989A8FD}"/>
            </c:ext>
          </c:extLst>
        </c:ser>
        <c:ser>
          <c:idx val="2"/>
          <c:order val="1"/>
          <c:tx>
            <c:strRef>
              <c:f>'CO2 RU'!$D$55</c:f>
              <c:strCache>
                <c:ptCount val="1"/>
                <c:pt idx="0">
                  <c:v>В состоянии покоя (1,0 met)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prstDash val="lgDashDot"/>
              <a:round/>
            </a:ln>
            <a:effectLst/>
          </c:spPr>
          <c:marker>
            <c:symbol val="none"/>
          </c:marker>
          <c:cat>
            <c:numRef>
              <c:f>'CO2 RU'!$B$56:$B$75</c:f>
              <c:numCache>
                <c:formatCode>0</c:formatCode>
                <c:ptCount val="20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  <c:pt idx="15">
                  <c:v>2100</c:v>
                </c:pt>
                <c:pt idx="16">
                  <c:v>2200</c:v>
                </c:pt>
                <c:pt idx="17">
                  <c:v>2300</c:v>
                </c:pt>
                <c:pt idx="18">
                  <c:v>2400</c:v>
                </c:pt>
                <c:pt idx="19">
                  <c:v>2500</c:v>
                </c:pt>
              </c:numCache>
            </c:numRef>
          </c:cat>
          <c:val>
            <c:numRef>
              <c:f>'CO2 RU'!$D$56:$D$75</c:f>
              <c:numCache>
                <c:formatCode>0</c:formatCode>
                <c:ptCount val="20"/>
                <c:pt idx="0">
                  <c:v>120</c:v>
                </c:pt>
                <c:pt idx="1">
                  <c:v>72</c:v>
                </c:pt>
                <c:pt idx="2">
                  <c:v>51.428571428571431</c:v>
                </c:pt>
                <c:pt idx="3">
                  <c:v>40</c:v>
                </c:pt>
                <c:pt idx="4">
                  <c:v>32.727272727272727</c:v>
                </c:pt>
                <c:pt idx="5">
                  <c:v>27.692307692307693</c:v>
                </c:pt>
                <c:pt idx="6">
                  <c:v>24</c:v>
                </c:pt>
                <c:pt idx="7">
                  <c:v>21.176470588235293</c:v>
                </c:pt>
                <c:pt idx="8">
                  <c:v>18.94736842105263</c:v>
                </c:pt>
                <c:pt idx="9">
                  <c:v>17.142857142857142</c:v>
                </c:pt>
                <c:pt idx="10">
                  <c:v>15.652173913043478</c:v>
                </c:pt>
                <c:pt idx="11">
                  <c:v>14.4</c:v>
                </c:pt>
                <c:pt idx="12">
                  <c:v>13.333333333333334</c:v>
                </c:pt>
                <c:pt idx="13">
                  <c:v>12.413793103448276</c:v>
                </c:pt>
                <c:pt idx="14">
                  <c:v>11.612903225806452</c:v>
                </c:pt>
                <c:pt idx="15">
                  <c:v>10.909090909090908</c:v>
                </c:pt>
                <c:pt idx="16">
                  <c:v>10.285714285714286</c:v>
                </c:pt>
                <c:pt idx="17">
                  <c:v>9.7297297297297298</c:v>
                </c:pt>
                <c:pt idx="18">
                  <c:v>9.2307692307692299</c:v>
                </c:pt>
                <c:pt idx="19">
                  <c:v>8.7804878048780495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1-4CD5-B62B-180BE989A8FD}"/>
            </c:ext>
          </c:extLst>
        </c:ser>
        <c:ser>
          <c:idx val="3"/>
          <c:order val="2"/>
          <c:tx>
            <c:strRef>
              <c:f>'CO2 RU'!$E$55</c:f>
              <c:strCache>
                <c:ptCount val="1"/>
                <c:pt idx="0">
                  <c:v>Легкий физический труд (1,2 met)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'CO2 RU'!$B$56:$B$75</c:f>
              <c:numCache>
                <c:formatCode>0</c:formatCode>
                <c:ptCount val="20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  <c:pt idx="15">
                  <c:v>2100</c:v>
                </c:pt>
                <c:pt idx="16">
                  <c:v>2200</c:v>
                </c:pt>
                <c:pt idx="17">
                  <c:v>2300</c:v>
                </c:pt>
                <c:pt idx="18">
                  <c:v>2400</c:v>
                </c:pt>
                <c:pt idx="19">
                  <c:v>2500</c:v>
                </c:pt>
              </c:numCache>
            </c:numRef>
          </c:cat>
          <c:val>
            <c:numRef>
              <c:f>'CO2 RU'!$E$56:$E$75</c:f>
              <c:numCache>
                <c:formatCode>0</c:formatCode>
                <c:ptCount val="20"/>
                <c:pt idx="0">
                  <c:v>166.66666666666666</c:v>
                </c:pt>
                <c:pt idx="1">
                  <c:v>100</c:v>
                </c:pt>
                <c:pt idx="2">
                  <c:v>71.428571428571431</c:v>
                </c:pt>
                <c:pt idx="3">
                  <c:v>55.555555555555557</c:v>
                </c:pt>
                <c:pt idx="4">
                  <c:v>45.454545454545453</c:v>
                </c:pt>
                <c:pt idx="5">
                  <c:v>38.46153846153846</c:v>
                </c:pt>
                <c:pt idx="6">
                  <c:v>33.333333333333336</c:v>
                </c:pt>
                <c:pt idx="7">
                  <c:v>29.411764705882351</c:v>
                </c:pt>
                <c:pt idx="8">
                  <c:v>26.315789473684209</c:v>
                </c:pt>
                <c:pt idx="9">
                  <c:v>23.80952380952381</c:v>
                </c:pt>
                <c:pt idx="10">
                  <c:v>21.739130434782609</c:v>
                </c:pt>
                <c:pt idx="11">
                  <c:v>20</c:v>
                </c:pt>
                <c:pt idx="12">
                  <c:v>18.518518518518519</c:v>
                </c:pt>
                <c:pt idx="13">
                  <c:v>17.241379310344829</c:v>
                </c:pt>
                <c:pt idx="14">
                  <c:v>16.129032258064516</c:v>
                </c:pt>
                <c:pt idx="15">
                  <c:v>15.151515151515152</c:v>
                </c:pt>
                <c:pt idx="16">
                  <c:v>14.285714285714286</c:v>
                </c:pt>
                <c:pt idx="17">
                  <c:v>13.513513513513514</c:v>
                </c:pt>
                <c:pt idx="18">
                  <c:v>12.820512820512821</c:v>
                </c:pt>
                <c:pt idx="19">
                  <c:v>12.195121951219512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D1-4CD5-B62B-180BE989A8FD}"/>
            </c:ext>
          </c:extLst>
        </c:ser>
        <c:ser>
          <c:idx val="4"/>
          <c:order val="3"/>
          <c:tx>
            <c:strRef>
              <c:f>'CO2 RU'!$F$55</c:f>
              <c:strCache>
                <c:ptCount val="1"/>
                <c:pt idx="0">
                  <c:v>Работа средней тяжести (2,0 met)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'CO2 RU'!$B$56:$B$75</c:f>
              <c:numCache>
                <c:formatCode>0</c:formatCode>
                <c:ptCount val="20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  <c:pt idx="15">
                  <c:v>2100</c:v>
                </c:pt>
                <c:pt idx="16">
                  <c:v>2200</c:v>
                </c:pt>
                <c:pt idx="17">
                  <c:v>2300</c:v>
                </c:pt>
                <c:pt idx="18">
                  <c:v>2400</c:v>
                </c:pt>
                <c:pt idx="19">
                  <c:v>2500</c:v>
                </c:pt>
              </c:numCache>
            </c:numRef>
          </c:cat>
          <c:val>
            <c:numRef>
              <c:f>'CO2 RU'!$F$56:$F$75</c:f>
              <c:numCache>
                <c:formatCode>0</c:formatCode>
                <c:ptCount val="20"/>
                <c:pt idx="0">
                  <c:v>233.33333333333334</c:v>
                </c:pt>
                <c:pt idx="1">
                  <c:v>140</c:v>
                </c:pt>
                <c:pt idx="2">
                  <c:v>100</c:v>
                </c:pt>
                <c:pt idx="3">
                  <c:v>77.777777777777771</c:v>
                </c:pt>
                <c:pt idx="4">
                  <c:v>63.636363636363633</c:v>
                </c:pt>
                <c:pt idx="5">
                  <c:v>53.846153846153847</c:v>
                </c:pt>
                <c:pt idx="6">
                  <c:v>46.666666666666664</c:v>
                </c:pt>
                <c:pt idx="7">
                  <c:v>41.176470588235297</c:v>
                </c:pt>
                <c:pt idx="8">
                  <c:v>36.842105263157897</c:v>
                </c:pt>
                <c:pt idx="9">
                  <c:v>33.333333333333336</c:v>
                </c:pt>
                <c:pt idx="10">
                  <c:v>30.434782608695652</c:v>
                </c:pt>
                <c:pt idx="11">
                  <c:v>28</c:v>
                </c:pt>
                <c:pt idx="12">
                  <c:v>25.925925925925927</c:v>
                </c:pt>
                <c:pt idx="13">
                  <c:v>24.137931034482758</c:v>
                </c:pt>
                <c:pt idx="14">
                  <c:v>22.580645161290324</c:v>
                </c:pt>
                <c:pt idx="15">
                  <c:v>21.212121212121211</c:v>
                </c:pt>
                <c:pt idx="16">
                  <c:v>20</c:v>
                </c:pt>
                <c:pt idx="17">
                  <c:v>18.918918918918919</c:v>
                </c:pt>
                <c:pt idx="18">
                  <c:v>17.948717948717949</c:v>
                </c:pt>
                <c:pt idx="19">
                  <c:v>17.073170731707318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D1-4CD5-B62B-180BE989A8FD}"/>
            </c:ext>
          </c:extLst>
        </c:ser>
        <c:ser>
          <c:idx val="0"/>
          <c:order val="4"/>
          <c:tx>
            <c:strRef>
              <c:f>'CO2 RU'!$G$55</c:f>
              <c:strCache>
                <c:ptCount val="1"/>
                <c:pt idx="0">
                  <c:v>Тяжелый физический труд (3,0 met)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'CO2 RU'!$B$56:$B$75</c:f>
              <c:numCache>
                <c:formatCode>0</c:formatCode>
                <c:ptCount val="20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  <c:pt idx="15">
                  <c:v>2100</c:v>
                </c:pt>
                <c:pt idx="16">
                  <c:v>2200</c:v>
                </c:pt>
                <c:pt idx="17">
                  <c:v>2300</c:v>
                </c:pt>
                <c:pt idx="18">
                  <c:v>2400</c:v>
                </c:pt>
                <c:pt idx="19">
                  <c:v>2500</c:v>
                </c:pt>
              </c:numCache>
            </c:numRef>
          </c:cat>
          <c:val>
            <c:numRef>
              <c:f>'CO2 RU'!$G$56:$G$75</c:f>
              <c:numCache>
                <c:formatCode>0</c:formatCode>
                <c:ptCount val="20"/>
                <c:pt idx="0">
                  <c:v>300</c:v>
                </c:pt>
                <c:pt idx="1">
                  <c:v>180</c:v>
                </c:pt>
                <c:pt idx="2">
                  <c:v>128.57142857142858</c:v>
                </c:pt>
                <c:pt idx="3">
                  <c:v>100</c:v>
                </c:pt>
                <c:pt idx="4">
                  <c:v>81.818181818181813</c:v>
                </c:pt>
                <c:pt idx="5">
                  <c:v>69.230769230769226</c:v>
                </c:pt>
                <c:pt idx="6">
                  <c:v>60</c:v>
                </c:pt>
                <c:pt idx="7">
                  <c:v>52.941176470588232</c:v>
                </c:pt>
                <c:pt idx="8">
                  <c:v>47.368421052631582</c:v>
                </c:pt>
                <c:pt idx="9">
                  <c:v>42.857142857142854</c:v>
                </c:pt>
                <c:pt idx="10">
                  <c:v>39.130434782608695</c:v>
                </c:pt>
                <c:pt idx="11">
                  <c:v>36</c:v>
                </c:pt>
                <c:pt idx="12">
                  <c:v>33.333333333333336</c:v>
                </c:pt>
                <c:pt idx="13">
                  <c:v>31.03448275862069</c:v>
                </c:pt>
                <c:pt idx="14">
                  <c:v>29.032258064516128</c:v>
                </c:pt>
                <c:pt idx="15">
                  <c:v>27.272727272727273</c:v>
                </c:pt>
                <c:pt idx="16">
                  <c:v>25.714285714285715</c:v>
                </c:pt>
                <c:pt idx="17">
                  <c:v>24.324324324324323</c:v>
                </c:pt>
                <c:pt idx="18">
                  <c:v>23.076923076923077</c:v>
                </c:pt>
                <c:pt idx="19">
                  <c:v>21.951219512195124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D1-4CD5-B62B-180BE989A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472744"/>
        <c:axId val="527473920"/>
      </c:lineChart>
      <c:catAx>
        <c:axId val="52747274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 sz="1100" b="0" i="0" baseline="0">
                    <a:effectLst/>
                  </a:rPr>
                  <a:t> </a:t>
                </a:r>
                <a:r>
                  <a:rPr lang="ru-RU" sz="1100" b="0" i="0" baseline="0">
                    <a:effectLst/>
                  </a:rPr>
                  <a:t>Максимально допустимая концентрация </a:t>
                </a:r>
                <a:r>
                  <a:rPr lang="lv-LV" sz="1100" b="0" i="0" u="none" strike="noStrike" baseline="0">
                    <a:effectLst/>
                  </a:rPr>
                  <a:t>CO</a:t>
                </a:r>
                <a:r>
                  <a:rPr lang="lv-LV" sz="1100" b="0" i="0" u="none" strike="noStrike" baseline="-25000">
                    <a:effectLst/>
                  </a:rPr>
                  <a:t>2</a:t>
                </a:r>
                <a:r>
                  <a:rPr lang="ru-RU" sz="1100" b="0" i="0" baseline="0">
                    <a:effectLst/>
                  </a:rPr>
                  <a:t> в помещении (</a:t>
                </a:r>
                <a:r>
                  <a:rPr lang="lv-LV" sz="1100" b="0" i="0" baseline="0">
                    <a:effectLst/>
                  </a:rPr>
                  <a:t>ppm)</a:t>
                </a:r>
                <a:endParaRPr lang="ru-RU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7226208803600671"/>
              <c:y val="0.8367738778415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7473920"/>
        <c:crosses val="autoZero"/>
        <c:auto val="1"/>
        <c:lblAlgn val="ctr"/>
        <c:lblOffset val="100"/>
        <c:noMultiLvlLbl val="0"/>
      </c:catAx>
      <c:valAx>
        <c:axId val="527473920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b="0" i="0" baseline="0">
                    <a:effectLst/>
                  </a:rPr>
                  <a:t>Необходимое количество воздуха на 1 чел. (м3/ч)</a:t>
                </a:r>
                <a:endParaRPr lang="ru-RU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2.351130766188473E-2"/>
              <c:y val="0.109278437652920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7472744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212163703696442E-2"/>
          <c:y val="0.89383862228489042"/>
          <c:w val="0.9205888678610068"/>
          <c:h val="9.0064798238248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200"/>
              <a:t>Dažādo CO2 koncentracijau (ppm) sasniegšanas laiks (st.) atkarība no cilvēka aktivitātes un telpas gaisa tilpumu (m3) uz 1. cilvēku. </a:t>
            </a:r>
            <a:endParaRPr lang="ru-RU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9.329870406366518E-2"/>
          <c:y val="0.10683240411727318"/>
          <c:w val="0.88127695784972981"/>
          <c:h val="0.67926185976871267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'CO2 RU'!$C$95</c:f>
              <c:strCache>
                <c:ptCount val="1"/>
                <c:pt idx="0">
                  <c:v>В состоянии сна (0,8 met)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lgDashDot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'CO2 RU'!$B$96:$B$120</c:f>
              <c:numCache>
                <c:formatCode>0</c:formatCode>
                <c:ptCount val="25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  <c:pt idx="16">
                  <c:v>2100</c:v>
                </c:pt>
                <c:pt idx="17">
                  <c:v>2200</c:v>
                </c:pt>
                <c:pt idx="18">
                  <c:v>2300</c:v>
                </c:pt>
                <c:pt idx="19">
                  <c:v>2400</c:v>
                </c:pt>
                <c:pt idx="20">
                  <c:v>2500</c:v>
                </c:pt>
                <c:pt idx="21">
                  <c:v>2600</c:v>
                </c:pt>
                <c:pt idx="22">
                  <c:v>2700</c:v>
                </c:pt>
                <c:pt idx="23">
                  <c:v>2800</c:v>
                </c:pt>
                <c:pt idx="24">
                  <c:v>2900</c:v>
                </c:pt>
              </c:numCache>
            </c:numRef>
          </c:xVal>
          <c:yVal>
            <c:numRef>
              <c:f>'CO2 RU'!$C$96:$C$120</c:f>
              <c:numCache>
                <c:formatCode>0.0</c:formatCode>
                <c:ptCount val="25"/>
                <c:pt idx="0">
                  <c:v>9.75E-3</c:v>
                </c:pt>
                <c:pt idx="1">
                  <c:v>4.2250000000000003E-2</c:v>
                </c:pt>
                <c:pt idx="2">
                  <c:v>7.4749999999999997E-2</c:v>
                </c:pt>
                <c:pt idx="3">
                  <c:v>0.10725</c:v>
                </c:pt>
                <c:pt idx="4">
                  <c:v>0.13975000000000001</c:v>
                </c:pt>
                <c:pt idx="5">
                  <c:v>0.17224999999999999</c:v>
                </c:pt>
                <c:pt idx="6">
                  <c:v>0.20474999999999999</c:v>
                </c:pt>
                <c:pt idx="7">
                  <c:v>0.23724999999999999</c:v>
                </c:pt>
                <c:pt idx="8">
                  <c:v>0.26974999999999999</c:v>
                </c:pt>
                <c:pt idx="9">
                  <c:v>0.30225000000000002</c:v>
                </c:pt>
                <c:pt idx="10">
                  <c:v>0.33474999999999999</c:v>
                </c:pt>
                <c:pt idx="11">
                  <c:v>0.36725000000000002</c:v>
                </c:pt>
                <c:pt idx="12">
                  <c:v>0.39974999999999999</c:v>
                </c:pt>
                <c:pt idx="13">
                  <c:v>0.43225000000000002</c:v>
                </c:pt>
                <c:pt idx="14">
                  <c:v>0.46475</c:v>
                </c:pt>
                <c:pt idx="15">
                  <c:v>0.49725000000000003</c:v>
                </c:pt>
                <c:pt idx="16">
                  <c:v>0.52975000000000005</c:v>
                </c:pt>
                <c:pt idx="17">
                  <c:v>0.56225000000000003</c:v>
                </c:pt>
                <c:pt idx="18">
                  <c:v>0.59475</c:v>
                </c:pt>
                <c:pt idx="19">
                  <c:v>0.62724999999999997</c:v>
                </c:pt>
                <c:pt idx="20">
                  <c:v>0.65974999999999995</c:v>
                </c:pt>
                <c:pt idx="21">
                  <c:v>0.69225000000000003</c:v>
                </c:pt>
                <c:pt idx="22">
                  <c:v>0.72475000000000001</c:v>
                </c:pt>
                <c:pt idx="23">
                  <c:v>0.75724999999999998</c:v>
                </c:pt>
                <c:pt idx="24">
                  <c:v>0.78974999999999995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55-4B0D-BECF-CB17F7D86144}"/>
            </c:ext>
          </c:extLst>
        </c:ser>
        <c:ser>
          <c:idx val="1"/>
          <c:order val="1"/>
          <c:tx>
            <c:strRef>
              <c:f>'CO2 RU'!$D$95</c:f>
              <c:strCache>
                <c:ptCount val="1"/>
                <c:pt idx="0">
                  <c:v>В состоянии покоя (1,0 met)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prstDash val="lgDash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'CO2 RU'!$B$96:$B$120</c:f>
              <c:numCache>
                <c:formatCode>0</c:formatCode>
                <c:ptCount val="25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  <c:pt idx="16">
                  <c:v>2100</c:v>
                </c:pt>
                <c:pt idx="17">
                  <c:v>2200</c:v>
                </c:pt>
                <c:pt idx="18">
                  <c:v>2300</c:v>
                </c:pt>
                <c:pt idx="19">
                  <c:v>2400</c:v>
                </c:pt>
                <c:pt idx="20">
                  <c:v>2500</c:v>
                </c:pt>
                <c:pt idx="21">
                  <c:v>2600</c:v>
                </c:pt>
                <c:pt idx="22">
                  <c:v>2700</c:v>
                </c:pt>
                <c:pt idx="23">
                  <c:v>2800</c:v>
                </c:pt>
                <c:pt idx="24">
                  <c:v>2900</c:v>
                </c:pt>
              </c:numCache>
            </c:numRef>
          </c:xVal>
          <c:yVal>
            <c:numRef>
              <c:f>'CO2 RU'!$D$96:$D$120</c:f>
              <c:numCache>
                <c:formatCode>0.0</c:formatCode>
                <c:ptCount val="25"/>
                <c:pt idx="0">
                  <c:v>6.4999999999999997E-3</c:v>
                </c:pt>
                <c:pt idx="1">
                  <c:v>2.8166666666666666E-2</c:v>
                </c:pt>
                <c:pt idx="2">
                  <c:v>4.9833333333333334E-2</c:v>
                </c:pt>
                <c:pt idx="3">
                  <c:v>7.1499999999999994E-2</c:v>
                </c:pt>
                <c:pt idx="4">
                  <c:v>9.3166666666666662E-2</c:v>
                </c:pt>
                <c:pt idx="5">
                  <c:v>0.11483333333333333</c:v>
                </c:pt>
                <c:pt idx="6">
                  <c:v>0.13650000000000001</c:v>
                </c:pt>
                <c:pt idx="7">
                  <c:v>0.15816666666666668</c:v>
                </c:pt>
                <c:pt idx="8">
                  <c:v>0.17983333333333335</c:v>
                </c:pt>
                <c:pt idx="9">
                  <c:v>0.20150000000000001</c:v>
                </c:pt>
                <c:pt idx="10">
                  <c:v>0.22316666666666668</c:v>
                </c:pt>
                <c:pt idx="11">
                  <c:v>0.24483333333333332</c:v>
                </c:pt>
                <c:pt idx="12">
                  <c:v>0.26650000000000001</c:v>
                </c:pt>
                <c:pt idx="13">
                  <c:v>0.28816666666666668</c:v>
                </c:pt>
                <c:pt idx="14">
                  <c:v>0.30983333333333335</c:v>
                </c:pt>
                <c:pt idx="15">
                  <c:v>0.33150000000000002</c:v>
                </c:pt>
                <c:pt idx="16">
                  <c:v>0.35316666666666668</c:v>
                </c:pt>
                <c:pt idx="17">
                  <c:v>0.37483333333333335</c:v>
                </c:pt>
                <c:pt idx="18">
                  <c:v>0.39650000000000002</c:v>
                </c:pt>
                <c:pt idx="19">
                  <c:v>0.41816666666666669</c:v>
                </c:pt>
                <c:pt idx="20">
                  <c:v>0.43983333333333335</c:v>
                </c:pt>
                <c:pt idx="21">
                  <c:v>0.46150000000000002</c:v>
                </c:pt>
                <c:pt idx="22">
                  <c:v>0.48316666666666669</c:v>
                </c:pt>
                <c:pt idx="23">
                  <c:v>0.50483333333333336</c:v>
                </c:pt>
                <c:pt idx="24">
                  <c:v>0.52649999999999997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55-4B0D-BECF-CB17F7D86144}"/>
            </c:ext>
          </c:extLst>
        </c:ser>
        <c:ser>
          <c:idx val="2"/>
          <c:order val="2"/>
          <c:tx>
            <c:strRef>
              <c:f>'CO2 RU'!$E$95</c:f>
              <c:strCache>
                <c:ptCount val="1"/>
                <c:pt idx="0">
                  <c:v>Легкий физический труд (1,2 met)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'CO2 RU'!$B$96:$B$120</c:f>
              <c:numCache>
                <c:formatCode>0</c:formatCode>
                <c:ptCount val="25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  <c:pt idx="16">
                  <c:v>2100</c:v>
                </c:pt>
                <c:pt idx="17">
                  <c:v>2200</c:v>
                </c:pt>
                <c:pt idx="18">
                  <c:v>2300</c:v>
                </c:pt>
                <c:pt idx="19">
                  <c:v>2400</c:v>
                </c:pt>
                <c:pt idx="20">
                  <c:v>2500</c:v>
                </c:pt>
                <c:pt idx="21">
                  <c:v>2600</c:v>
                </c:pt>
                <c:pt idx="22">
                  <c:v>2700</c:v>
                </c:pt>
                <c:pt idx="23">
                  <c:v>2800</c:v>
                </c:pt>
                <c:pt idx="24">
                  <c:v>2900</c:v>
                </c:pt>
              </c:numCache>
            </c:numRef>
          </c:xVal>
          <c:yVal>
            <c:numRef>
              <c:f>'CO2 RU'!$E$96:$E$120</c:f>
              <c:numCache>
                <c:formatCode>0.0</c:formatCode>
                <c:ptCount val="25"/>
                <c:pt idx="0">
                  <c:v>4.6800000000000001E-3</c:v>
                </c:pt>
                <c:pt idx="1">
                  <c:v>2.0279999999999999E-2</c:v>
                </c:pt>
                <c:pt idx="2">
                  <c:v>3.5880000000000002E-2</c:v>
                </c:pt>
                <c:pt idx="3">
                  <c:v>5.1479999999999998E-2</c:v>
                </c:pt>
                <c:pt idx="4">
                  <c:v>6.7080000000000001E-2</c:v>
                </c:pt>
                <c:pt idx="5">
                  <c:v>8.2680000000000003E-2</c:v>
                </c:pt>
                <c:pt idx="6">
                  <c:v>9.8280000000000006E-2</c:v>
                </c:pt>
                <c:pt idx="7">
                  <c:v>0.11388</c:v>
                </c:pt>
                <c:pt idx="8">
                  <c:v>0.12948000000000001</c:v>
                </c:pt>
                <c:pt idx="9">
                  <c:v>0.14507999999999999</c:v>
                </c:pt>
                <c:pt idx="10">
                  <c:v>0.16067999999999999</c:v>
                </c:pt>
                <c:pt idx="11">
                  <c:v>0.17627999999999999</c:v>
                </c:pt>
                <c:pt idx="12">
                  <c:v>0.19188</c:v>
                </c:pt>
                <c:pt idx="13">
                  <c:v>0.20748</c:v>
                </c:pt>
                <c:pt idx="14">
                  <c:v>0.22308</c:v>
                </c:pt>
                <c:pt idx="15">
                  <c:v>0.23868</c:v>
                </c:pt>
                <c:pt idx="16">
                  <c:v>0.25428000000000001</c:v>
                </c:pt>
                <c:pt idx="17">
                  <c:v>0.26988000000000001</c:v>
                </c:pt>
                <c:pt idx="18">
                  <c:v>0.28548000000000001</c:v>
                </c:pt>
                <c:pt idx="19">
                  <c:v>0.30108000000000001</c:v>
                </c:pt>
                <c:pt idx="20">
                  <c:v>0.31668000000000002</c:v>
                </c:pt>
                <c:pt idx="21">
                  <c:v>0.33228000000000002</c:v>
                </c:pt>
                <c:pt idx="22">
                  <c:v>0.34788000000000002</c:v>
                </c:pt>
                <c:pt idx="23">
                  <c:v>0.36348000000000003</c:v>
                </c:pt>
                <c:pt idx="24">
                  <c:v>0.37907999999999997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F55-4B0D-BECF-CB17F7D86144}"/>
            </c:ext>
          </c:extLst>
        </c:ser>
        <c:ser>
          <c:idx val="3"/>
          <c:order val="3"/>
          <c:tx>
            <c:strRef>
              <c:f>'CO2 RU'!$F$95</c:f>
              <c:strCache>
                <c:ptCount val="1"/>
                <c:pt idx="0">
                  <c:v>Работа средней тяжести (2,0 met)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'CO2 RU'!$B$96:$B$120</c:f>
              <c:numCache>
                <c:formatCode>0</c:formatCode>
                <c:ptCount val="25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  <c:pt idx="16">
                  <c:v>2100</c:v>
                </c:pt>
                <c:pt idx="17">
                  <c:v>2200</c:v>
                </c:pt>
                <c:pt idx="18">
                  <c:v>2300</c:v>
                </c:pt>
                <c:pt idx="19">
                  <c:v>2400</c:v>
                </c:pt>
                <c:pt idx="20">
                  <c:v>2500</c:v>
                </c:pt>
                <c:pt idx="21">
                  <c:v>2600</c:v>
                </c:pt>
                <c:pt idx="22">
                  <c:v>2700</c:v>
                </c:pt>
                <c:pt idx="23">
                  <c:v>2800</c:v>
                </c:pt>
                <c:pt idx="24">
                  <c:v>2900</c:v>
                </c:pt>
              </c:numCache>
            </c:numRef>
          </c:xVal>
          <c:yVal>
            <c:numRef>
              <c:f>'CO2 RU'!$F$96:$F$120</c:f>
              <c:numCache>
                <c:formatCode>0.0</c:formatCode>
                <c:ptCount val="25"/>
                <c:pt idx="0">
                  <c:v>3.3428571428571426E-3</c:v>
                </c:pt>
                <c:pt idx="1">
                  <c:v>1.4485714285714286E-2</c:v>
                </c:pt>
                <c:pt idx="2">
                  <c:v>2.5628571428571428E-2</c:v>
                </c:pt>
                <c:pt idx="3">
                  <c:v>3.6771428571428573E-2</c:v>
                </c:pt>
                <c:pt idx="4">
                  <c:v>4.7914285714285715E-2</c:v>
                </c:pt>
                <c:pt idx="5">
                  <c:v>5.9057142857142857E-2</c:v>
                </c:pt>
                <c:pt idx="6">
                  <c:v>7.0199999999999999E-2</c:v>
                </c:pt>
                <c:pt idx="7">
                  <c:v>8.1342857142857147E-2</c:v>
                </c:pt>
                <c:pt idx="8">
                  <c:v>9.2485714285714282E-2</c:v>
                </c:pt>
                <c:pt idx="9">
                  <c:v>0.10362857142857143</c:v>
                </c:pt>
                <c:pt idx="10">
                  <c:v>0.11477142857142857</c:v>
                </c:pt>
                <c:pt idx="11">
                  <c:v>0.1259142857142857</c:v>
                </c:pt>
                <c:pt idx="12">
                  <c:v>0.13705714285714285</c:v>
                </c:pt>
                <c:pt idx="13">
                  <c:v>0.1482</c:v>
                </c:pt>
                <c:pt idx="14">
                  <c:v>0.15934285714285715</c:v>
                </c:pt>
                <c:pt idx="15">
                  <c:v>0.1704857142857143</c:v>
                </c:pt>
                <c:pt idx="16">
                  <c:v>0.18162857142857142</c:v>
                </c:pt>
                <c:pt idx="17">
                  <c:v>0.19277142857142857</c:v>
                </c:pt>
                <c:pt idx="18">
                  <c:v>0.20391428571428571</c:v>
                </c:pt>
                <c:pt idx="19">
                  <c:v>0.21505714285714286</c:v>
                </c:pt>
                <c:pt idx="20">
                  <c:v>0.22620000000000001</c:v>
                </c:pt>
                <c:pt idx="21">
                  <c:v>0.23734285714285713</c:v>
                </c:pt>
                <c:pt idx="22">
                  <c:v>0.24848571428571428</c:v>
                </c:pt>
                <c:pt idx="23">
                  <c:v>0.25962857142857143</c:v>
                </c:pt>
                <c:pt idx="24">
                  <c:v>0.27077142857142855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F55-4B0D-BECF-CB17F7D86144}"/>
            </c:ext>
          </c:extLst>
        </c:ser>
        <c:ser>
          <c:idx val="4"/>
          <c:order val="4"/>
          <c:tx>
            <c:strRef>
              <c:f>'CO2 RU'!$G$95</c:f>
              <c:strCache>
                <c:ptCount val="1"/>
                <c:pt idx="0">
                  <c:v>Тяжелый физический труд (3,0 met)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lgDash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'CO2 RU'!$B$96:$B$120</c:f>
              <c:numCache>
                <c:formatCode>0</c:formatCode>
                <c:ptCount val="25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  <c:pt idx="16">
                  <c:v>2100</c:v>
                </c:pt>
                <c:pt idx="17">
                  <c:v>2200</c:v>
                </c:pt>
                <c:pt idx="18">
                  <c:v>2300</c:v>
                </c:pt>
                <c:pt idx="19">
                  <c:v>2400</c:v>
                </c:pt>
                <c:pt idx="20">
                  <c:v>2500</c:v>
                </c:pt>
                <c:pt idx="21">
                  <c:v>2600</c:v>
                </c:pt>
                <c:pt idx="22">
                  <c:v>2700</c:v>
                </c:pt>
                <c:pt idx="23">
                  <c:v>2800</c:v>
                </c:pt>
                <c:pt idx="24">
                  <c:v>2900</c:v>
                </c:pt>
              </c:numCache>
            </c:numRef>
          </c:xVal>
          <c:yVal>
            <c:numRef>
              <c:f>'CO2 RU'!$G$96:$G$120</c:f>
              <c:numCache>
                <c:formatCode>0.0</c:formatCode>
                <c:ptCount val="25"/>
                <c:pt idx="0">
                  <c:v>2.5999999999999999E-3</c:v>
                </c:pt>
                <c:pt idx="1">
                  <c:v>1.1266666666666666E-2</c:v>
                </c:pt>
                <c:pt idx="2">
                  <c:v>1.9933333333333334E-2</c:v>
                </c:pt>
                <c:pt idx="3">
                  <c:v>2.86E-2</c:v>
                </c:pt>
                <c:pt idx="4">
                  <c:v>3.7266666666666663E-2</c:v>
                </c:pt>
                <c:pt idx="5">
                  <c:v>4.5933333333333333E-2</c:v>
                </c:pt>
                <c:pt idx="6">
                  <c:v>5.4600000000000003E-2</c:v>
                </c:pt>
                <c:pt idx="7">
                  <c:v>6.3266666666666665E-2</c:v>
                </c:pt>
                <c:pt idx="8">
                  <c:v>7.1933333333333335E-2</c:v>
                </c:pt>
                <c:pt idx="9">
                  <c:v>8.0600000000000005E-2</c:v>
                </c:pt>
                <c:pt idx="10">
                  <c:v>8.9266666666666661E-2</c:v>
                </c:pt>
                <c:pt idx="11">
                  <c:v>9.7933333333333331E-2</c:v>
                </c:pt>
                <c:pt idx="12">
                  <c:v>0.1066</c:v>
                </c:pt>
                <c:pt idx="13">
                  <c:v>0.11526666666666667</c:v>
                </c:pt>
                <c:pt idx="14">
                  <c:v>0.12393333333333334</c:v>
                </c:pt>
                <c:pt idx="15">
                  <c:v>0.1326</c:v>
                </c:pt>
                <c:pt idx="16">
                  <c:v>0.14126666666666668</c:v>
                </c:pt>
                <c:pt idx="17">
                  <c:v>0.14993333333333334</c:v>
                </c:pt>
                <c:pt idx="18">
                  <c:v>0.15859999999999999</c:v>
                </c:pt>
                <c:pt idx="19">
                  <c:v>0.16726666666666667</c:v>
                </c:pt>
                <c:pt idx="20">
                  <c:v>0.17593333333333333</c:v>
                </c:pt>
                <c:pt idx="21">
                  <c:v>0.18459999999999999</c:v>
                </c:pt>
                <c:pt idx="22">
                  <c:v>0.19326666666666667</c:v>
                </c:pt>
                <c:pt idx="23">
                  <c:v>0.20193333333333333</c:v>
                </c:pt>
                <c:pt idx="24">
                  <c:v>0.21060000000000001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F55-4B0D-BECF-CB17F7D8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7066336"/>
        <c:axId val="527067512"/>
      </c:scatterChart>
      <c:valAx>
        <c:axId val="527066336"/>
        <c:scaling>
          <c:orientation val="minMax"/>
          <c:max val="30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 sz="1200" b="0" i="0" u="none" strike="noStrike" baseline="0">
                    <a:effectLst/>
                  </a:rPr>
                  <a:t>CO2 koncentrācija telpa (ppm)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0.36356310928861396"/>
              <c:y val="0.85164268620935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7067512"/>
        <c:crosses val="autoZero"/>
        <c:crossBetween val="midCat"/>
      </c:valAx>
      <c:valAx>
        <c:axId val="52706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 sz="1200"/>
                  <a:t>Laiks (st) 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1.3924705435613428E-2"/>
              <c:y val="0.39785775529269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706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15829023226967E-2"/>
          <c:y val="0.89884720572011845"/>
          <c:w val="0.96551966173326031"/>
          <c:h val="8.52857872846553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4640221859061"/>
          <c:y val="4.8155694521725398E-2"/>
          <c:w val="0.8658928011357071"/>
          <c:h val="0.81332013301358519"/>
        </c:manualLayout>
      </c:layout>
      <c:lineChart>
        <c:grouping val="standard"/>
        <c:varyColors val="0"/>
        <c:ser>
          <c:idx val="0"/>
          <c:order val="0"/>
          <c:tx>
            <c:strRef>
              <c:f>'CO2 RU'!$C$23</c:f>
              <c:strCache>
                <c:ptCount val="1"/>
                <c:pt idx="0">
                  <c:v>Прогнозируемый процент недовольных (%)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'CO2 RU'!$B$24:$B$36</c:f>
              <c:numCache>
                <c:formatCode>General</c:formatCode>
                <c:ptCount val="13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</c:numCache>
            </c:numRef>
          </c:cat>
          <c:val>
            <c:numRef>
              <c:f>'CO2 RU'!$C$24:$C$36</c:f>
              <c:numCache>
                <c:formatCode>0.0</c:formatCode>
                <c:ptCount val="13"/>
                <c:pt idx="0">
                  <c:v>0</c:v>
                </c:pt>
                <c:pt idx="1">
                  <c:v>7.0306321459332644</c:v>
                </c:pt>
                <c:pt idx="2">
                  <c:v>13.346347861450832</c:v>
                </c:pt>
                <c:pt idx="3">
                  <c:v>18.500629810507856</c:v>
                </c:pt>
                <c:pt idx="4">
                  <c:v>22.879216496431646</c:v>
                </c:pt>
                <c:pt idx="5">
                  <c:v>26.703441672534328</c:v>
                </c:pt>
                <c:pt idx="6">
                  <c:v>30.109289155374746</c:v>
                </c:pt>
                <c:pt idx="7">
                  <c:v>33.186547285697827</c:v>
                </c:pt>
                <c:pt idx="8">
                  <c:v>35.997894020830394</c:v>
                </c:pt>
                <c:pt idx="9">
                  <c:v>38.588997321151545</c:v>
                </c:pt>
                <c:pt idx="10">
                  <c:v>40.994272480605133</c:v>
                </c:pt>
                <c:pt idx="11">
                  <c:v>43.24036889336206</c:v>
                </c:pt>
                <c:pt idx="12">
                  <c:v>45.348388418571886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D-4EB0-8705-4FB66764F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065552"/>
        <c:axId val="527065944"/>
      </c:lineChart>
      <c:catAx>
        <c:axId val="52706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 sz="1100" b="0" i="0" baseline="0">
                    <a:effectLst/>
                  </a:rPr>
                  <a:t>CO</a:t>
                </a:r>
                <a:r>
                  <a:rPr lang="lv-LV" sz="1100" b="0" i="0" baseline="-25000">
                    <a:effectLst/>
                  </a:rPr>
                  <a:t>2</a:t>
                </a:r>
                <a:r>
                  <a:rPr lang="lv-LV" sz="1100" b="0" i="0" baseline="0">
                    <a:effectLst/>
                  </a:rPr>
                  <a:t> </a:t>
                </a:r>
                <a:r>
                  <a:rPr lang="ru-RU" sz="1100" b="0" i="0" baseline="0">
                    <a:effectLst/>
                  </a:rPr>
                  <a:t>концентрация сверх уличной </a:t>
                </a:r>
                <a:r>
                  <a:rPr lang="lv-LV" sz="1100" b="0" i="0" baseline="0">
                    <a:effectLst/>
                  </a:rPr>
                  <a:t>(ppm)</a:t>
                </a:r>
                <a:endParaRPr lang="ru-RU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5004378538137217"/>
              <c:y val="0.92507726384187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7065944"/>
        <c:crosses val="autoZero"/>
        <c:auto val="1"/>
        <c:lblAlgn val="ctr"/>
        <c:lblOffset val="100"/>
        <c:tickMarkSkip val="1"/>
        <c:noMultiLvlLbl val="0"/>
      </c:catAx>
      <c:valAx>
        <c:axId val="52706594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/>
                  <a:t>Прогнозируемый процент недовольных (%)</a:t>
                </a:r>
              </a:p>
            </c:rich>
          </c:tx>
          <c:layout>
            <c:manualLayout>
              <c:xMode val="edge"/>
              <c:yMode val="edge"/>
              <c:x val="1.8330168886188079E-2"/>
              <c:y val="0.175639198117476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7065552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335054</xdr:colOff>
      <xdr:row>52</xdr:row>
      <xdr:rowOff>161926</xdr:rowOff>
    </xdr:from>
    <xdr:to>
      <xdr:col>20</xdr:col>
      <xdr:colOff>58829</xdr:colOff>
      <xdr:row>75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65E64D3-DB38-422A-B15D-94D3BE765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1901276</xdr:colOff>
      <xdr:row>102</xdr:row>
      <xdr:rowOff>148473</xdr:rowOff>
    </xdr:from>
    <xdr:to>
      <xdr:col>1</xdr:col>
      <xdr:colOff>2169167</xdr:colOff>
      <xdr:row>104</xdr:row>
      <xdr:rowOff>29411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D082C8-4EB1-406E-835A-AAD0969142EF}"/>
            </a:ext>
          </a:extLst>
        </xdr:cNvPr>
        <xdr:cNvSpPr txBox="1"/>
      </xdr:nvSpPr>
      <xdr:spPr>
        <a:xfrm>
          <a:off x="1044026" y="22694148"/>
          <a:ext cx="1191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v-LV" sz="1400">
              <a:solidFill>
                <a:srgbClr val="00FF00"/>
              </a:solidFill>
            </a:rPr>
            <a:t>A</a:t>
          </a:r>
          <a:endParaRPr lang="ru-RU" sz="1400">
            <a:solidFill>
              <a:srgbClr val="00FF00"/>
            </a:solidFill>
          </a:endParaRPr>
        </a:p>
      </xdr:txBody>
    </xdr:sp>
    <xdr:clientData/>
  </xdr:twoCellAnchor>
  <xdr:twoCellAnchor>
    <xdr:from>
      <xdr:col>1</xdr:col>
      <xdr:colOff>2637775</xdr:colOff>
      <xdr:row>102</xdr:row>
      <xdr:rowOff>151239</xdr:rowOff>
    </xdr:from>
    <xdr:to>
      <xdr:col>1</xdr:col>
      <xdr:colOff>2905666</xdr:colOff>
      <xdr:row>104</xdr:row>
      <xdr:rowOff>32177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17BAE87-7950-4329-8313-5F7AB7CDEEA7}"/>
            </a:ext>
          </a:extLst>
        </xdr:cNvPr>
        <xdr:cNvSpPr txBox="1"/>
      </xdr:nvSpPr>
      <xdr:spPr>
        <a:xfrm>
          <a:off x="1047100" y="22696914"/>
          <a:ext cx="1191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v-LV" sz="1400">
              <a:solidFill>
                <a:srgbClr val="00B0F0"/>
              </a:solidFill>
            </a:rPr>
            <a:t>B</a:t>
          </a:r>
          <a:endParaRPr lang="ru-RU" sz="1400">
            <a:solidFill>
              <a:srgbClr val="00B0F0"/>
            </a:solidFill>
          </a:endParaRPr>
        </a:p>
      </xdr:txBody>
    </xdr:sp>
    <xdr:clientData/>
  </xdr:twoCellAnchor>
  <xdr:twoCellAnchor>
    <xdr:from>
      <xdr:col>7</xdr:col>
      <xdr:colOff>246531</xdr:colOff>
      <xdr:row>92</xdr:row>
      <xdr:rowOff>179294</xdr:rowOff>
    </xdr:from>
    <xdr:to>
      <xdr:col>19</xdr:col>
      <xdr:colOff>537882</xdr:colOff>
      <xdr:row>120</xdr:row>
      <xdr:rowOff>11205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24C0A56A-7C57-4CD6-8970-1B277A31D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397086</xdr:colOff>
      <xdr:row>21</xdr:row>
      <xdr:rowOff>168088</xdr:rowOff>
    </xdr:from>
    <xdr:to>
      <xdr:col>12</xdr:col>
      <xdr:colOff>381000</xdr:colOff>
      <xdr:row>38</xdr:row>
      <xdr:rowOff>168088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1946CC7D-61ED-4F32-8B38-CCB44CD22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264078</xdr:colOff>
      <xdr:row>28</xdr:row>
      <xdr:rowOff>39639</xdr:rowOff>
    </xdr:from>
    <xdr:to>
      <xdr:col>6</xdr:col>
      <xdr:colOff>209550</xdr:colOff>
      <xdr:row>28</xdr:row>
      <xdr:rowOff>39639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F1C6AC50-F70B-4BB3-AE2B-17BE7BEF01B1}"/>
            </a:ext>
          </a:extLst>
        </xdr:cNvPr>
        <xdr:cNvCxnSpPr/>
      </xdr:nvCxnSpPr>
      <xdr:spPr>
        <a:xfrm>
          <a:off x="2969178" y="7507239"/>
          <a:ext cx="1488522" cy="0"/>
        </a:xfrm>
        <a:prstGeom prst="line">
          <a:avLst/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196511</xdr:colOff>
      <xdr:row>28</xdr:row>
      <xdr:rowOff>47625</xdr:rowOff>
    </xdr:from>
    <xdr:to>
      <xdr:col>6</xdr:col>
      <xdr:colOff>196511</xdr:colOff>
      <xdr:row>35</xdr:row>
      <xdr:rowOff>143995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F067E8B6-24DC-4CF1-9E68-32B6B1D39DD6}"/>
            </a:ext>
          </a:extLst>
        </xdr:cNvPr>
        <xdr:cNvCxnSpPr/>
      </xdr:nvCxnSpPr>
      <xdr:spPr>
        <a:xfrm>
          <a:off x="4444661" y="7515225"/>
          <a:ext cx="0" cy="1629895"/>
        </a:xfrm>
        <a:prstGeom prst="line">
          <a:avLst/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30</xdr:row>
      <xdr:rowOff>88101</xdr:rowOff>
    </xdr:from>
    <xdr:to>
      <xdr:col>5</xdr:col>
      <xdr:colOff>457896</xdr:colOff>
      <xdr:row>30</xdr:row>
      <xdr:rowOff>88101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5B83CA6F-17A0-4B3E-8B25-942C896EBC2B}"/>
            </a:ext>
          </a:extLst>
        </xdr:cNvPr>
        <xdr:cNvCxnSpPr/>
      </xdr:nvCxnSpPr>
      <xdr:spPr>
        <a:xfrm>
          <a:off x="3000375" y="7993851"/>
          <a:ext cx="934146" cy="0"/>
        </a:xfrm>
        <a:prstGeom prst="line">
          <a:avLst/>
        </a:prstGeom>
        <a:ln w="12700">
          <a:solidFill>
            <a:srgbClr val="00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457896</xdr:colOff>
      <xdr:row>30</xdr:row>
      <xdr:rowOff>88101</xdr:rowOff>
    </xdr:from>
    <xdr:to>
      <xdr:col>5</xdr:col>
      <xdr:colOff>457896</xdr:colOff>
      <xdr:row>35</xdr:row>
      <xdr:rowOff>145676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F3C3DF5F-038C-489C-AA2C-0E9CFC3B480D}"/>
            </a:ext>
          </a:extLst>
        </xdr:cNvPr>
        <xdr:cNvCxnSpPr/>
      </xdr:nvCxnSpPr>
      <xdr:spPr>
        <a:xfrm>
          <a:off x="3477321" y="7250901"/>
          <a:ext cx="0" cy="1010075"/>
        </a:xfrm>
        <a:prstGeom prst="line">
          <a:avLst/>
        </a:prstGeom>
        <a:ln w="12700">
          <a:solidFill>
            <a:srgbClr val="00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316857</xdr:colOff>
      <xdr:row>25</xdr:row>
      <xdr:rowOff>71718</xdr:rowOff>
    </xdr:from>
    <xdr:to>
      <xdr:col>7</xdr:col>
      <xdr:colOff>353209</xdr:colOff>
      <xdr:row>25</xdr:row>
      <xdr:rowOff>79602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1353BB61-B284-4EB1-984C-730F6E8C68DA}"/>
            </a:ext>
          </a:extLst>
        </xdr:cNvPr>
        <xdr:cNvCxnSpPr/>
      </xdr:nvCxnSpPr>
      <xdr:spPr>
        <a:xfrm flipV="1">
          <a:off x="2679057" y="6282018"/>
          <a:ext cx="2008027" cy="788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345063</xdr:colOff>
      <xdr:row>25</xdr:row>
      <xdr:rowOff>59894</xdr:rowOff>
    </xdr:from>
    <xdr:to>
      <xdr:col>7</xdr:col>
      <xdr:colOff>345063</xdr:colOff>
      <xdr:row>35</xdr:row>
      <xdr:rowOff>145676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6789F238-63CF-4553-840A-BEA19ECA35CD}"/>
            </a:ext>
          </a:extLst>
        </xdr:cNvPr>
        <xdr:cNvCxnSpPr/>
      </xdr:nvCxnSpPr>
      <xdr:spPr>
        <a:xfrm>
          <a:off x="4678938" y="6270194"/>
          <a:ext cx="0" cy="1990782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619800</xdr:colOff>
      <xdr:row>24</xdr:row>
      <xdr:rowOff>3479</xdr:rowOff>
    </xdr:from>
    <xdr:to>
      <xdr:col>7</xdr:col>
      <xdr:colOff>457200</xdr:colOff>
      <xdr:row>25</xdr:row>
      <xdr:rowOff>171450</xdr:rowOff>
    </xdr:to>
    <xdr:sp macro="" textlink="">
      <xdr:nvSpPr>
        <xdr:cNvPr id="13" name="TextBox 14">
          <a:extLst>
            <a:ext uri="{FF2B5EF4-FFF2-40B4-BE49-F238E27FC236}">
              <a16:creationId xmlns:a16="http://schemas.microsoft.com/office/drawing/2014/main" id="{1E3B7730-ECA7-4C88-8F78-561120F01D98}"/>
            </a:ext>
          </a:extLst>
        </xdr:cNvPr>
        <xdr:cNvSpPr txBox="1"/>
      </xdr:nvSpPr>
      <xdr:spPr>
        <a:xfrm>
          <a:off x="4867950" y="6594779"/>
          <a:ext cx="608925" cy="387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lv-LV" sz="1400">
              <a:solidFill>
                <a:srgbClr val="FF0000"/>
              </a:solidFill>
            </a:rPr>
            <a:t>III, IV</a:t>
          </a:r>
          <a:endParaRPr lang="ru-RU" sz="14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0.20656</cdr:x>
      <cdr:y>0.56935</cdr:y>
    </cdr:from>
    <cdr:to>
      <cdr:x>0.26391</cdr:x>
      <cdr:y>0.6569</cdr:y>
    </cdr:to>
    <cdr:sp macro="" textlink="">
      <cdr:nvSpPr>
        <cdr:cNvPr id="2" name="TextBox 14"/>
        <cdr:cNvSpPr txBox="1"/>
      </cdr:nvSpPr>
      <cdr:spPr>
        <a:xfrm xmlns:a="http://schemas.openxmlformats.org/drawingml/2006/main">
          <a:off x="1330654" y="2776612"/>
          <a:ext cx="369441" cy="4269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v-LV" sz="1400">
              <a:solidFill>
                <a:srgbClr val="00FF00"/>
              </a:solidFill>
            </a:rPr>
            <a:t>I</a:t>
          </a:r>
          <a:endParaRPr lang="ru-RU" sz="1400">
            <a:solidFill>
              <a:srgbClr val="00FF00"/>
            </a:solidFill>
          </a:endParaRPr>
        </a:p>
      </cdr:txBody>
    </cdr:sp>
  </cdr:relSizeAnchor>
  <cdr:relSizeAnchor xmlns:cdr="http://schemas.openxmlformats.org/drawingml/2006/chartDrawing">
    <cdr:from>
      <cdr:x>0.29233</cdr:x>
      <cdr:y>0.46674</cdr:y>
    </cdr:from>
    <cdr:to>
      <cdr:x>0.34969</cdr:x>
      <cdr:y>0.5543</cdr:y>
    </cdr:to>
    <cdr:sp macro="" textlink="">
      <cdr:nvSpPr>
        <cdr:cNvPr id="3" name="TextBox 14"/>
        <cdr:cNvSpPr txBox="1"/>
      </cdr:nvSpPr>
      <cdr:spPr>
        <a:xfrm xmlns:a="http://schemas.openxmlformats.org/drawingml/2006/main">
          <a:off x="1883132" y="2276185"/>
          <a:ext cx="369505" cy="427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v-LV" sz="1400">
              <a:solidFill>
                <a:srgbClr val="00B0F0"/>
              </a:solidFill>
            </a:rPr>
            <a:t>II</a:t>
          </a:r>
          <a:endParaRPr lang="ru-RU" sz="1400">
            <a:solidFill>
              <a:srgbClr val="00B0F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392204</xdr:colOff>
      <xdr:row>53</xdr:row>
      <xdr:rowOff>47625</xdr:rowOff>
    </xdr:from>
    <xdr:to>
      <xdr:col>20</xdr:col>
      <xdr:colOff>115979</xdr:colOff>
      <xdr:row>74</xdr:row>
      <xdr:rowOff>142876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1901276</xdr:colOff>
      <xdr:row>102</xdr:row>
      <xdr:rowOff>148473</xdr:rowOff>
    </xdr:from>
    <xdr:to>
      <xdr:col>1</xdr:col>
      <xdr:colOff>2169167</xdr:colOff>
      <xdr:row>104</xdr:row>
      <xdr:rowOff>29411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4026" y="22694148"/>
          <a:ext cx="1191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v-LV" sz="1400">
              <a:solidFill>
                <a:srgbClr val="00FF00"/>
              </a:solidFill>
            </a:rPr>
            <a:t>A</a:t>
          </a:r>
          <a:endParaRPr lang="ru-RU" sz="1400">
            <a:solidFill>
              <a:srgbClr val="00FF00"/>
            </a:solidFill>
          </a:endParaRPr>
        </a:p>
      </xdr:txBody>
    </xdr:sp>
    <xdr:clientData/>
  </xdr:twoCellAnchor>
  <xdr:twoCellAnchor>
    <xdr:from>
      <xdr:col>1</xdr:col>
      <xdr:colOff>2637775</xdr:colOff>
      <xdr:row>102</xdr:row>
      <xdr:rowOff>151239</xdr:rowOff>
    </xdr:from>
    <xdr:to>
      <xdr:col>1</xdr:col>
      <xdr:colOff>2905666</xdr:colOff>
      <xdr:row>104</xdr:row>
      <xdr:rowOff>32177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47100" y="22696914"/>
          <a:ext cx="1191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v-LV" sz="1400">
              <a:solidFill>
                <a:srgbClr val="00B0F0"/>
              </a:solidFill>
            </a:rPr>
            <a:t>B</a:t>
          </a:r>
          <a:endParaRPr lang="ru-RU" sz="1400">
            <a:solidFill>
              <a:srgbClr val="00B0F0"/>
            </a:solidFill>
          </a:endParaRPr>
        </a:p>
      </xdr:txBody>
    </xdr:sp>
    <xdr:clientData/>
  </xdr:twoCellAnchor>
  <xdr:twoCellAnchor>
    <xdr:from>
      <xdr:col>7</xdr:col>
      <xdr:colOff>246531</xdr:colOff>
      <xdr:row>92</xdr:row>
      <xdr:rowOff>179294</xdr:rowOff>
    </xdr:from>
    <xdr:to>
      <xdr:col>19</xdr:col>
      <xdr:colOff>537882</xdr:colOff>
      <xdr:row>120</xdr:row>
      <xdr:rowOff>11205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397087</xdr:colOff>
      <xdr:row>21</xdr:row>
      <xdr:rowOff>168088</xdr:rowOff>
    </xdr:from>
    <xdr:to>
      <xdr:col>12</xdr:col>
      <xdr:colOff>579905</xdr:colOff>
      <xdr:row>38</xdr:row>
      <xdr:rowOff>168088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334366</xdr:colOff>
      <xdr:row>27</xdr:row>
      <xdr:rowOff>66572</xdr:rowOff>
    </xdr:from>
    <xdr:to>
      <xdr:col>6</xdr:col>
      <xdr:colOff>420414</xdr:colOff>
      <xdr:row>27</xdr:row>
      <xdr:rowOff>66572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715616" y="6657872"/>
          <a:ext cx="1419548" cy="0"/>
        </a:xfrm>
        <a:prstGeom prst="line">
          <a:avLst/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418870</xdr:colOff>
      <xdr:row>27</xdr:row>
      <xdr:rowOff>59121</xdr:rowOff>
    </xdr:from>
    <xdr:to>
      <xdr:col>6</xdr:col>
      <xdr:colOff>418870</xdr:colOff>
      <xdr:row>35</xdr:row>
      <xdr:rowOff>151087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33620" y="6650421"/>
          <a:ext cx="0" cy="1615966"/>
        </a:xfrm>
        <a:prstGeom prst="line">
          <a:avLst/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331019</xdr:colOff>
      <xdr:row>29</xdr:row>
      <xdr:rowOff>74636</xdr:rowOff>
    </xdr:from>
    <xdr:to>
      <xdr:col>5</xdr:col>
      <xdr:colOff>663465</xdr:colOff>
      <xdr:row>29</xdr:row>
      <xdr:rowOff>74636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712269" y="7046936"/>
          <a:ext cx="999196" cy="0"/>
        </a:xfrm>
        <a:prstGeom prst="line">
          <a:avLst/>
        </a:prstGeom>
        <a:ln w="12700">
          <a:solidFill>
            <a:srgbClr val="00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661533</xdr:colOff>
      <xdr:row>29</xdr:row>
      <xdr:rowOff>59121</xdr:rowOff>
    </xdr:from>
    <xdr:to>
      <xdr:col>5</xdr:col>
      <xdr:colOff>661533</xdr:colOff>
      <xdr:row>35</xdr:row>
      <xdr:rowOff>137949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709533" y="7031421"/>
          <a:ext cx="0" cy="1221828"/>
        </a:xfrm>
        <a:prstGeom prst="line">
          <a:avLst/>
        </a:prstGeom>
        <a:ln w="12700">
          <a:solidFill>
            <a:srgbClr val="00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326382</xdr:colOff>
      <xdr:row>23</xdr:row>
      <xdr:rowOff>11613</xdr:rowOff>
    </xdr:from>
    <xdr:to>
      <xdr:col>8</xdr:col>
      <xdr:colOff>269327</xdr:colOff>
      <xdr:row>23</xdr:row>
      <xdr:rowOff>11613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2707632" y="5840913"/>
          <a:ext cx="2552795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266235</xdr:colOff>
      <xdr:row>23</xdr:row>
      <xdr:rowOff>13138</xdr:rowOff>
    </xdr:from>
    <xdr:to>
      <xdr:col>8</xdr:col>
      <xdr:colOff>266235</xdr:colOff>
      <xdr:row>35</xdr:row>
      <xdr:rowOff>124811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5257335" y="5842438"/>
          <a:ext cx="0" cy="2397673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22023</xdr:colOff>
      <xdr:row>22</xdr:row>
      <xdr:rowOff>1061081</xdr:rowOff>
    </xdr:from>
    <xdr:to>
      <xdr:col>8</xdr:col>
      <xdr:colOff>355144</xdr:colOff>
      <xdr:row>22</xdr:row>
      <xdr:rowOff>1370680</xdr:rowOff>
    </xdr:to>
    <xdr:sp macro="" textlink="">
      <xdr:nvSpPr>
        <xdr:cNvPr id="13" name="TextBox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013123" y="5518781"/>
          <a:ext cx="333121" cy="3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lv-LV" sz="1400">
              <a:solidFill>
                <a:srgbClr val="FF0000"/>
              </a:solidFill>
            </a:rPr>
            <a:t>C</a:t>
          </a:r>
          <a:endParaRPr lang="ru-RU" sz="14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0.23952</cdr:x>
      <cdr:y>0.51866</cdr:y>
    </cdr:from>
    <cdr:to>
      <cdr:x>0.29687</cdr:x>
      <cdr:y>0.60621</cdr:y>
    </cdr:to>
    <cdr:sp macro="" textlink="">
      <cdr:nvSpPr>
        <cdr:cNvPr id="2" name="TextBox 14"/>
        <cdr:cNvSpPr txBox="1"/>
      </cdr:nvSpPr>
      <cdr:spPr>
        <a:xfrm xmlns:a="http://schemas.openxmlformats.org/drawingml/2006/main">
          <a:off x="1417394" y="2292964"/>
          <a:ext cx="339370" cy="387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v-LV" sz="1400">
              <a:solidFill>
                <a:srgbClr val="00FF00"/>
              </a:solidFill>
            </a:rPr>
            <a:t>A</a:t>
          </a:r>
          <a:endParaRPr lang="ru-RU" sz="1400">
            <a:solidFill>
              <a:srgbClr val="00FF00"/>
            </a:solidFill>
          </a:endParaRPr>
        </a:p>
      </cdr:txBody>
    </cdr:sp>
  </cdr:relSizeAnchor>
  <cdr:relSizeAnchor xmlns:cdr="http://schemas.openxmlformats.org/drawingml/2006/chartDrawing">
    <cdr:from>
      <cdr:x>0.31163</cdr:x>
      <cdr:y>0.42853</cdr:y>
    </cdr:from>
    <cdr:to>
      <cdr:x>0.36899</cdr:x>
      <cdr:y>0.51609</cdr:y>
    </cdr:to>
    <cdr:sp macro="" textlink="">
      <cdr:nvSpPr>
        <cdr:cNvPr id="3" name="TextBox 14"/>
        <cdr:cNvSpPr txBox="1"/>
      </cdr:nvSpPr>
      <cdr:spPr>
        <a:xfrm xmlns:a="http://schemas.openxmlformats.org/drawingml/2006/main">
          <a:off x="1844054" y="1894512"/>
          <a:ext cx="339430" cy="3870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v-LV" sz="1400">
              <a:solidFill>
                <a:srgbClr val="00B0F0"/>
              </a:solidFill>
            </a:rPr>
            <a:t>B</a:t>
          </a:r>
          <a:endParaRPr lang="ru-RU" sz="1400">
            <a:solidFill>
              <a:srgbClr val="00B0F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DB95-F144-4434-A967-AE65EB81921A}">
  <dimension ref="B2:Y122"/>
  <sheetViews>
    <sheetView tabSelected="1" topLeftCell="A89" zoomScaleNormal="100" workbookViewId="0">
      <selection activeCell="Q29" sqref="Q29"/>
    </sheetView>
  </sheetViews>
  <sheetFormatPr defaultColWidth="9.140625" defaultRowHeight="17.25" x14ac:dyDescent="0.35"/>
  <cols>
    <col min="1" max="1" width="5.85546875" style="50" customWidth="1"/>
    <col min="2" max="9" width="11.5703125" style="50" customWidth="1"/>
    <col min="10" max="16384" width="9.140625" style="50"/>
  </cols>
  <sheetData>
    <row r="2" spans="2:9" x14ac:dyDescent="0.35">
      <c r="B2" s="50" t="s">
        <v>43</v>
      </c>
    </row>
    <row r="3" spans="2:9" ht="18" customHeight="1" x14ac:dyDescent="0.35">
      <c r="B3" s="51" t="s">
        <v>44</v>
      </c>
      <c r="C3" s="52"/>
      <c r="D3" s="52"/>
      <c r="E3" s="52"/>
      <c r="F3" s="53"/>
      <c r="G3" s="54" t="s">
        <v>60</v>
      </c>
      <c r="H3" s="55"/>
      <c r="I3" s="56"/>
    </row>
    <row r="4" spans="2:9" ht="18.75" customHeight="1" x14ac:dyDescent="0.35">
      <c r="B4" s="57"/>
      <c r="C4" s="58"/>
      <c r="D4" s="58"/>
      <c r="E4" s="58"/>
      <c r="F4" s="59"/>
      <c r="G4" s="60" t="s">
        <v>45</v>
      </c>
      <c r="H4" s="60" t="s">
        <v>46</v>
      </c>
      <c r="I4" s="60" t="s">
        <v>5</v>
      </c>
    </row>
    <row r="5" spans="2:9" x14ac:dyDescent="0.35">
      <c r="B5" s="61" t="s">
        <v>47</v>
      </c>
      <c r="C5" s="62"/>
      <c r="D5" s="62"/>
      <c r="E5" s="62"/>
      <c r="F5" s="63"/>
      <c r="G5" s="64">
        <v>12</v>
      </c>
      <c r="H5" s="65">
        <f>G5*1.51</f>
        <v>18.12</v>
      </c>
      <c r="I5" s="65">
        <f>G5/1000*1000000</f>
        <v>12000</v>
      </c>
    </row>
    <row r="6" spans="2:9" x14ac:dyDescent="0.35">
      <c r="B6" s="61" t="s">
        <v>48</v>
      </c>
      <c r="C6" s="62"/>
      <c r="D6" s="62"/>
      <c r="E6" s="62"/>
      <c r="F6" s="63"/>
      <c r="G6" s="64">
        <v>18</v>
      </c>
      <c r="H6" s="65">
        <f>G6*1.51</f>
        <v>27.18</v>
      </c>
      <c r="I6" s="65">
        <f t="shared" ref="I6:I9" si="0">G6*1000</f>
        <v>18000</v>
      </c>
    </row>
    <row r="7" spans="2:9" x14ac:dyDescent="0.35">
      <c r="B7" s="61" t="s">
        <v>49</v>
      </c>
      <c r="C7" s="62"/>
      <c r="D7" s="62"/>
      <c r="E7" s="62"/>
      <c r="F7" s="63"/>
      <c r="G7" s="64">
        <v>25</v>
      </c>
      <c r="H7" s="65">
        <f>G7*1.51</f>
        <v>37.75</v>
      </c>
      <c r="I7" s="65">
        <f t="shared" si="0"/>
        <v>25000</v>
      </c>
    </row>
    <row r="8" spans="2:9" x14ac:dyDescent="0.35">
      <c r="B8" s="61" t="s">
        <v>50</v>
      </c>
      <c r="C8" s="62"/>
      <c r="D8" s="62"/>
      <c r="E8" s="62"/>
      <c r="F8" s="63"/>
      <c r="G8" s="64">
        <v>35</v>
      </c>
      <c r="H8" s="65">
        <f>G8*1.51</f>
        <v>52.85</v>
      </c>
      <c r="I8" s="65">
        <f t="shared" si="0"/>
        <v>35000</v>
      </c>
    </row>
    <row r="9" spans="2:9" x14ac:dyDescent="0.35">
      <c r="B9" s="61" t="s">
        <v>51</v>
      </c>
      <c r="C9" s="62"/>
      <c r="D9" s="62"/>
      <c r="E9" s="62"/>
      <c r="F9" s="63"/>
      <c r="G9" s="64">
        <v>45</v>
      </c>
      <c r="H9" s="65">
        <f>G9*1.51</f>
        <v>67.95</v>
      </c>
      <c r="I9" s="65">
        <f t="shared" si="0"/>
        <v>45000</v>
      </c>
    </row>
    <row r="10" spans="2:9" s="69" customFormat="1" ht="29.25" customHeight="1" x14ac:dyDescent="0.25">
      <c r="B10" s="66" t="s">
        <v>65</v>
      </c>
      <c r="C10" s="67"/>
      <c r="D10" s="67"/>
      <c r="E10" s="67"/>
      <c r="F10" s="67"/>
      <c r="G10" s="67"/>
      <c r="H10" s="67"/>
      <c r="I10" s="68"/>
    </row>
    <row r="11" spans="2:9" x14ac:dyDescent="0.35">
      <c r="B11" s="61" t="s">
        <v>52</v>
      </c>
      <c r="C11" s="62"/>
      <c r="D11" s="62"/>
      <c r="E11" s="62"/>
      <c r="F11" s="63"/>
      <c r="G11" s="70">
        <v>1</v>
      </c>
      <c r="H11" s="71">
        <f>G11*1.51</f>
        <v>1.51</v>
      </c>
      <c r="I11" s="65">
        <f t="shared" ref="I11:I14" si="1">G11*1000</f>
        <v>1000</v>
      </c>
    </row>
    <row r="12" spans="2:9" x14ac:dyDescent="0.35">
      <c r="B12" s="61" t="s">
        <v>53</v>
      </c>
      <c r="C12" s="62"/>
      <c r="D12" s="62"/>
      <c r="E12" s="62"/>
      <c r="F12" s="63"/>
      <c r="G12" s="64">
        <v>0.7</v>
      </c>
      <c r="H12" s="71">
        <f t="shared" ref="H12:H14" si="2">G12*1.51</f>
        <v>1.0569999999999999</v>
      </c>
      <c r="I12" s="65">
        <f t="shared" si="1"/>
        <v>700</v>
      </c>
    </row>
    <row r="13" spans="2:9" x14ac:dyDescent="0.35">
      <c r="B13" s="61" t="s">
        <v>54</v>
      </c>
      <c r="C13" s="62"/>
      <c r="D13" s="62"/>
      <c r="E13" s="62"/>
      <c r="F13" s="63"/>
      <c r="G13" s="64">
        <v>1.25</v>
      </c>
      <c r="H13" s="71">
        <f t="shared" si="2"/>
        <v>1.8875</v>
      </c>
      <c r="I13" s="65">
        <f t="shared" si="1"/>
        <v>1250</v>
      </c>
    </row>
    <row r="14" spans="2:9" x14ac:dyDescent="0.35">
      <c r="B14" s="61" t="s">
        <v>55</v>
      </c>
      <c r="C14" s="62"/>
      <c r="D14" s="62"/>
      <c r="E14" s="62"/>
      <c r="F14" s="63"/>
      <c r="G14" s="70">
        <v>2</v>
      </c>
      <c r="H14" s="71">
        <f t="shared" si="2"/>
        <v>3.02</v>
      </c>
      <c r="I14" s="65">
        <f t="shared" si="1"/>
        <v>2000</v>
      </c>
    </row>
    <row r="15" spans="2:9" x14ac:dyDescent="0.35">
      <c r="B15" s="61"/>
      <c r="C15" s="62"/>
      <c r="D15" s="62"/>
      <c r="E15" s="62"/>
      <c r="F15" s="62"/>
      <c r="G15" s="62"/>
      <c r="H15" s="62"/>
      <c r="I15" s="63"/>
    </row>
    <row r="16" spans="2:9" x14ac:dyDescent="0.35">
      <c r="B16" s="61" t="s">
        <v>56</v>
      </c>
      <c r="C16" s="62"/>
      <c r="D16" s="62"/>
      <c r="E16" s="62"/>
      <c r="F16" s="63"/>
      <c r="G16" s="64">
        <v>0.4</v>
      </c>
      <c r="H16" s="71">
        <f>G16*1.51</f>
        <v>0.60400000000000009</v>
      </c>
      <c r="I16" s="65">
        <f>G16*1000</f>
        <v>400</v>
      </c>
    </row>
    <row r="17" spans="2:22" x14ac:dyDescent="0.35">
      <c r="B17" s="61" t="s">
        <v>57</v>
      </c>
      <c r="C17" s="62"/>
      <c r="D17" s="62"/>
      <c r="E17" s="62"/>
      <c r="F17" s="63"/>
      <c r="G17" s="64">
        <v>0.47</v>
      </c>
      <c r="H17" s="71">
        <f>G17*1.51</f>
        <v>0.7097</v>
      </c>
      <c r="I17" s="65">
        <f t="shared" ref="I17:I18" si="3">G17*1000</f>
        <v>470</v>
      </c>
    </row>
    <row r="18" spans="2:22" x14ac:dyDescent="0.35">
      <c r="B18" s="61" t="s">
        <v>58</v>
      </c>
      <c r="C18" s="62"/>
      <c r="D18" s="62"/>
      <c r="E18" s="62"/>
      <c r="F18" s="63"/>
      <c r="G18" s="64">
        <v>0.56999999999999995</v>
      </c>
      <c r="H18" s="71">
        <f>G18*1.51</f>
        <v>0.86069999999999991</v>
      </c>
      <c r="I18" s="65">
        <f t="shared" si="3"/>
        <v>570</v>
      </c>
    </row>
    <row r="19" spans="2:22" x14ac:dyDescent="0.35">
      <c r="G19" s="72"/>
      <c r="H19" s="73"/>
      <c r="I19" s="74"/>
    </row>
    <row r="20" spans="2:22" s="75" customFormat="1" x14ac:dyDescent="0.35"/>
    <row r="22" spans="2:22" x14ac:dyDescent="0.35">
      <c r="I22" s="76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</row>
    <row r="23" spans="2:22" ht="108" customHeight="1" x14ac:dyDescent="0.35">
      <c r="B23" s="78" t="s">
        <v>66</v>
      </c>
      <c r="C23" s="78" t="s">
        <v>59</v>
      </c>
      <c r="I23" s="76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spans="2:22" x14ac:dyDescent="0.35">
      <c r="B24" s="79">
        <v>0</v>
      </c>
      <c r="C24" s="80">
        <v>0</v>
      </c>
      <c r="E24" s="77"/>
      <c r="F24" s="77"/>
      <c r="I24" s="76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spans="2:22" x14ac:dyDescent="0.35">
      <c r="B25" s="79">
        <v>200</v>
      </c>
      <c r="C25" s="80">
        <f t="shared" ref="C25:C39" si="4">395*EXP(-15.15*B25^-0.25)</f>
        <v>7.0306321459332644</v>
      </c>
      <c r="E25" s="77"/>
      <c r="F25" s="77"/>
      <c r="I25" s="76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</row>
    <row r="26" spans="2:22" x14ac:dyDescent="0.35">
      <c r="B26" s="79">
        <v>400</v>
      </c>
      <c r="C26" s="80">
        <f t="shared" si="4"/>
        <v>13.346347861450832</v>
      </c>
      <c r="E26" s="77"/>
      <c r="F26" s="77"/>
      <c r="I26" s="76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</row>
    <row r="27" spans="2:22" x14ac:dyDescent="0.35">
      <c r="B27" s="79">
        <v>600</v>
      </c>
      <c r="C27" s="80">
        <f t="shared" si="4"/>
        <v>18.500629810507856</v>
      </c>
      <c r="E27" s="77"/>
      <c r="F27" s="77"/>
      <c r="I27" s="76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</row>
    <row r="28" spans="2:22" x14ac:dyDescent="0.35">
      <c r="B28" s="79">
        <v>800</v>
      </c>
      <c r="C28" s="80">
        <f t="shared" si="4"/>
        <v>22.879216496431646</v>
      </c>
      <c r="E28" s="77"/>
      <c r="F28" s="77"/>
      <c r="I28" s="76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</row>
    <row r="29" spans="2:22" x14ac:dyDescent="0.35">
      <c r="B29" s="79">
        <v>1000</v>
      </c>
      <c r="C29" s="80">
        <f t="shared" si="4"/>
        <v>26.703441672534328</v>
      </c>
      <c r="E29" s="77"/>
      <c r="F29" s="77"/>
      <c r="I29" s="76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</row>
    <row r="30" spans="2:22" x14ac:dyDescent="0.35">
      <c r="B30" s="79">
        <v>1200</v>
      </c>
      <c r="C30" s="80">
        <f t="shared" si="4"/>
        <v>30.109289155374746</v>
      </c>
      <c r="E30" s="77"/>
      <c r="F30" s="77"/>
      <c r="I30" s="76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</row>
    <row r="31" spans="2:22" x14ac:dyDescent="0.35">
      <c r="B31" s="79">
        <v>1400</v>
      </c>
      <c r="C31" s="80">
        <f t="shared" si="4"/>
        <v>33.186547285697827</v>
      </c>
      <c r="E31" s="77"/>
      <c r="F31" s="77"/>
      <c r="I31" s="76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</row>
    <row r="32" spans="2:22" x14ac:dyDescent="0.35">
      <c r="B32" s="79">
        <v>1600</v>
      </c>
      <c r="C32" s="80">
        <f t="shared" si="4"/>
        <v>35.997894020830394</v>
      </c>
      <c r="E32" s="77"/>
      <c r="F32" s="77"/>
      <c r="I32" s="76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</row>
    <row r="33" spans="2:25" x14ac:dyDescent="0.35">
      <c r="B33" s="79">
        <v>1800</v>
      </c>
      <c r="C33" s="80">
        <f t="shared" si="4"/>
        <v>38.588997321151545</v>
      </c>
      <c r="E33" s="77"/>
      <c r="F33" s="77"/>
    </row>
    <row r="34" spans="2:25" x14ac:dyDescent="0.35">
      <c r="B34" s="79">
        <v>2000</v>
      </c>
      <c r="C34" s="80">
        <f t="shared" si="4"/>
        <v>40.994272480605133</v>
      </c>
      <c r="E34" s="77"/>
      <c r="F34" s="77"/>
    </row>
    <row r="35" spans="2:25" x14ac:dyDescent="0.35">
      <c r="B35" s="79">
        <v>2200</v>
      </c>
      <c r="C35" s="80">
        <f t="shared" si="4"/>
        <v>43.24036889336206</v>
      </c>
      <c r="E35" s="77"/>
      <c r="F35" s="77"/>
    </row>
    <row r="36" spans="2:25" x14ac:dyDescent="0.35">
      <c r="B36" s="79">
        <v>2400</v>
      </c>
      <c r="C36" s="80">
        <f t="shared" si="4"/>
        <v>45.348388418571886</v>
      </c>
      <c r="E36" s="77"/>
      <c r="F36" s="77"/>
    </row>
    <row r="37" spans="2:25" x14ac:dyDescent="0.35">
      <c r="B37" s="79">
        <v>2600</v>
      </c>
      <c r="C37" s="80">
        <f t="shared" si="4"/>
        <v>47.335355218484729</v>
      </c>
      <c r="E37" s="77"/>
      <c r="F37" s="77"/>
    </row>
    <row r="38" spans="2:25" x14ac:dyDescent="0.35">
      <c r="B38" s="79">
        <v>2800</v>
      </c>
      <c r="C38" s="80">
        <f t="shared" si="4"/>
        <v>49.2152232226534</v>
      </c>
      <c r="E38" s="77"/>
      <c r="F38" s="77"/>
    </row>
    <row r="39" spans="2:25" x14ac:dyDescent="0.35">
      <c r="B39" s="79">
        <v>3000</v>
      </c>
      <c r="C39" s="80">
        <f t="shared" si="4"/>
        <v>50.999586781525089</v>
      </c>
      <c r="E39" s="77"/>
      <c r="F39" s="77"/>
    </row>
    <row r="40" spans="2:25" x14ac:dyDescent="0.35">
      <c r="D40" s="77"/>
      <c r="E40" s="77"/>
      <c r="F40" s="77"/>
      <c r="G40" s="76"/>
    </row>
    <row r="41" spans="2:25" s="75" customFormat="1" x14ac:dyDescent="0.35">
      <c r="D41" s="81"/>
      <c r="E41" s="81"/>
      <c r="F41" s="81"/>
      <c r="G41" s="82"/>
    </row>
    <row r="42" spans="2:25" x14ac:dyDescent="0.35">
      <c r="D42" s="77"/>
      <c r="E42" s="77"/>
      <c r="F42" s="77"/>
      <c r="G42" s="76"/>
    </row>
    <row r="43" spans="2:25" x14ac:dyDescent="0.35">
      <c r="G43" s="77"/>
      <c r="I43" s="77"/>
      <c r="J43" s="77"/>
      <c r="K43" s="77"/>
      <c r="L43" s="77"/>
      <c r="M43" s="77"/>
      <c r="N43" s="77"/>
      <c r="T43" s="77"/>
      <c r="U43" s="77"/>
      <c r="V43" s="77"/>
      <c r="W43" s="77"/>
      <c r="X43" s="77"/>
      <c r="Y43" s="77"/>
    </row>
    <row r="44" spans="2:25" x14ac:dyDescent="0.35">
      <c r="B44" s="83" t="s">
        <v>61</v>
      </c>
      <c r="C44" s="84"/>
      <c r="D44" s="84"/>
      <c r="E44" s="84"/>
      <c r="F44" s="85"/>
      <c r="G44" s="60">
        <v>15</v>
      </c>
      <c r="I44" s="77"/>
      <c r="J44" s="77"/>
      <c r="K44" s="77"/>
      <c r="L44" s="77"/>
      <c r="M44" s="77"/>
      <c r="N44" s="77"/>
      <c r="T44" s="77"/>
      <c r="U44" s="77"/>
      <c r="V44" s="77"/>
      <c r="W44" s="77"/>
      <c r="X44" s="77"/>
      <c r="Y44" s="77"/>
    </row>
    <row r="45" spans="2:25" x14ac:dyDescent="0.35">
      <c r="B45" s="83" t="s">
        <v>67</v>
      </c>
      <c r="C45" s="84"/>
      <c r="D45" s="84"/>
      <c r="E45" s="84"/>
      <c r="F45" s="85"/>
      <c r="G45" s="60">
        <v>450</v>
      </c>
      <c r="I45" s="77"/>
      <c r="J45" s="77"/>
      <c r="K45" s="77"/>
      <c r="L45" s="77"/>
      <c r="M45" s="77"/>
      <c r="N45" s="77"/>
      <c r="T45" s="77"/>
      <c r="U45" s="77"/>
      <c r="V45" s="77"/>
      <c r="W45" s="77"/>
      <c r="X45" s="77"/>
      <c r="Y45" s="77"/>
    </row>
    <row r="46" spans="2:25" x14ac:dyDescent="0.35">
      <c r="B46" s="83" t="s">
        <v>68</v>
      </c>
      <c r="C46" s="84"/>
      <c r="D46" s="84"/>
      <c r="E46" s="84"/>
      <c r="F46" s="85"/>
      <c r="G46" s="60">
        <v>1500</v>
      </c>
      <c r="I46" s="77"/>
      <c r="J46" s="77"/>
      <c r="K46" s="77"/>
      <c r="L46" s="77"/>
      <c r="M46" s="77"/>
      <c r="N46" s="77"/>
      <c r="T46" s="77"/>
      <c r="U46" s="77"/>
      <c r="V46" s="77"/>
      <c r="W46" s="77"/>
      <c r="X46" s="77"/>
      <c r="Y46" s="77"/>
    </row>
    <row r="47" spans="2:25" x14ac:dyDescent="0.35">
      <c r="B47" s="83" t="s">
        <v>62</v>
      </c>
      <c r="C47" s="84"/>
      <c r="D47" s="84"/>
      <c r="E47" s="84"/>
      <c r="F47" s="85"/>
      <c r="G47" s="60">
        <v>25</v>
      </c>
      <c r="I47" s="77"/>
      <c r="J47" s="77"/>
      <c r="K47" s="77"/>
      <c r="L47" s="77"/>
      <c r="M47" s="77"/>
      <c r="N47" s="77"/>
      <c r="T47" s="77"/>
      <c r="U47" s="77"/>
      <c r="V47" s="77"/>
      <c r="W47" s="77"/>
      <c r="X47" s="77"/>
      <c r="Y47" s="77"/>
    </row>
    <row r="48" spans="2:25" x14ac:dyDescent="0.35">
      <c r="B48" s="83" t="s">
        <v>63</v>
      </c>
      <c r="C48" s="84"/>
      <c r="D48" s="84"/>
      <c r="E48" s="84"/>
      <c r="F48" s="85"/>
      <c r="G48" s="60">
        <v>0.8</v>
      </c>
      <c r="I48" s="77"/>
      <c r="J48" s="77"/>
      <c r="K48" s="77"/>
      <c r="L48" s="77"/>
      <c r="M48" s="77"/>
      <c r="N48" s="77"/>
      <c r="T48" s="77"/>
      <c r="U48" s="77"/>
      <c r="V48" s="77"/>
      <c r="W48" s="77"/>
      <c r="X48" s="77"/>
      <c r="Y48" s="77"/>
    </row>
    <row r="49" spans="2:25" x14ac:dyDescent="0.35">
      <c r="G49" s="86"/>
      <c r="I49" s="77"/>
      <c r="J49" s="77"/>
      <c r="K49" s="77"/>
      <c r="L49" s="77"/>
      <c r="M49" s="77"/>
      <c r="N49" s="77"/>
      <c r="T49" s="77"/>
      <c r="U49" s="77"/>
      <c r="V49" s="77"/>
      <c r="W49" s="77"/>
      <c r="X49" s="77"/>
      <c r="Y49" s="77"/>
    </row>
    <row r="50" spans="2:25" ht="18" x14ac:dyDescent="0.35">
      <c r="B50" s="83" t="s">
        <v>69</v>
      </c>
      <c r="C50" s="84"/>
      <c r="D50" s="84"/>
      <c r="E50" s="84"/>
      <c r="F50" s="85"/>
      <c r="G50" s="87">
        <f>((G47*1000)/(G46-$G$45))/G48</f>
        <v>29.761904761904763</v>
      </c>
      <c r="I50" s="77"/>
      <c r="J50" s="77"/>
      <c r="K50" s="77"/>
      <c r="L50" s="77"/>
      <c r="M50" s="77"/>
      <c r="N50" s="77"/>
      <c r="T50" s="77"/>
      <c r="U50" s="77"/>
      <c r="V50" s="77"/>
      <c r="W50" s="77"/>
      <c r="X50" s="77"/>
      <c r="Y50" s="77"/>
    </row>
    <row r="51" spans="2:25" ht="18" x14ac:dyDescent="0.35">
      <c r="B51" s="83" t="s">
        <v>70</v>
      </c>
      <c r="C51" s="84"/>
      <c r="D51" s="84"/>
      <c r="E51" s="84"/>
      <c r="F51" s="85"/>
      <c r="G51" s="88">
        <f>G50*G44</f>
        <v>446.42857142857144</v>
      </c>
      <c r="I51" s="77"/>
      <c r="J51" s="77"/>
      <c r="K51" s="77"/>
      <c r="L51" s="77"/>
      <c r="M51" s="77"/>
      <c r="N51" s="77"/>
      <c r="T51" s="77"/>
      <c r="U51" s="77"/>
      <c r="V51" s="77"/>
      <c r="W51" s="77"/>
      <c r="X51" s="77"/>
      <c r="Y51" s="77"/>
    </row>
    <row r="52" spans="2:25" x14ac:dyDescent="0.35">
      <c r="G52" s="77"/>
      <c r="I52" s="77"/>
      <c r="J52" s="77"/>
      <c r="K52" s="77"/>
      <c r="L52" s="77"/>
      <c r="M52" s="77"/>
      <c r="N52" s="77"/>
      <c r="T52" s="77"/>
      <c r="U52" s="77"/>
      <c r="V52" s="77"/>
      <c r="W52" s="77"/>
      <c r="X52" s="77"/>
      <c r="Y52" s="77"/>
    </row>
    <row r="53" spans="2:25" x14ac:dyDescent="0.35">
      <c r="G53" s="89"/>
    </row>
    <row r="54" spans="2:25" ht="42" customHeight="1" x14ac:dyDescent="0.35">
      <c r="B54" s="90" t="s">
        <v>64</v>
      </c>
      <c r="C54" s="91" t="s">
        <v>71</v>
      </c>
      <c r="D54" s="92"/>
      <c r="E54" s="92"/>
      <c r="F54" s="92"/>
      <c r="G54" s="92"/>
    </row>
    <row r="55" spans="2:25" ht="64.5" customHeight="1" x14ac:dyDescent="0.35">
      <c r="B55" s="90"/>
      <c r="C55" s="93" t="str">
        <f>$B$5</f>
        <v>Guļot (0,8 met)</v>
      </c>
      <c r="D55" s="93" t="str">
        <f>$B$6</f>
        <v>Miera stāvoklis (1,0 met)</v>
      </c>
      <c r="E55" s="93" t="str">
        <f>$B$7</f>
        <v>Viegls darbs (1,2 met)</v>
      </c>
      <c r="F55" s="93" t="str">
        <f>$B$8</f>
        <v>Vidēja smaguma darbs (2,0 met)</v>
      </c>
      <c r="G55" s="93" t="str">
        <f>$B$9</f>
        <v>Smags darbs (3,0 met)</v>
      </c>
    </row>
    <row r="56" spans="2:25" x14ac:dyDescent="0.35">
      <c r="B56" s="94">
        <v>600</v>
      </c>
      <c r="C56" s="87">
        <f>$I$5/(B56-$G$45)</f>
        <v>80</v>
      </c>
      <c r="D56" s="87">
        <f>$I$6/(B56-$G$45)</f>
        <v>120</v>
      </c>
      <c r="E56" s="87">
        <f>$I$7/(B56-$G$45)</f>
        <v>166.66666666666666</v>
      </c>
      <c r="F56" s="87">
        <f>$I$8/(B56-$G$45)</f>
        <v>233.33333333333334</v>
      </c>
      <c r="G56" s="87">
        <f>$I$9/(B56-$G$45)</f>
        <v>300</v>
      </c>
    </row>
    <row r="57" spans="2:25" x14ac:dyDescent="0.35">
      <c r="B57" s="94">
        <v>700</v>
      </c>
      <c r="C57" s="87">
        <f t="shared" ref="C57:C75" si="5">$I$5/(B57-$G$45)</f>
        <v>48</v>
      </c>
      <c r="D57" s="87">
        <f t="shared" ref="D57:D75" si="6">$I$6/(B57-$G$45)</f>
        <v>72</v>
      </c>
      <c r="E57" s="87">
        <f t="shared" ref="E57:E75" si="7">$I$7/(B57-$G$45)</f>
        <v>100</v>
      </c>
      <c r="F57" s="87">
        <f t="shared" ref="F57:F75" si="8">$I$8/(B57-$G$45)</f>
        <v>140</v>
      </c>
      <c r="G57" s="87">
        <f t="shared" ref="G57:G75" si="9">$I$9/(B57-$G$45)</f>
        <v>180</v>
      </c>
    </row>
    <row r="58" spans="2:25" x14ac:dyDescent="0.35">
      <c r="B58" s="94">
        <v>800</v>
      </c>
      <c r="C58" s="87">
        <f t="shared" si="5"/>
        <v>34.285714285714285</v>
      </c>
      <c r="D58" s="87">
        <f t="shared" si="6"/>
        <v>51.428571428571431</v>
      </c>
      <c r="E58" s="87">
        <f t="shared" si="7"/>
        <v>71.428571428571431</v>
      </c>
      <c r="F58" s="87">
        <f t="shared" si="8"/>
        <v>100</v>
      </c>
      <c r="G58" s="87">
        <f t="shared" si="9"/>
        <v>128.57142857142858</v>
      </c>
    </row>
    <row r="59" spans="2:25" x14ac:dyDescent="0.35">
      <c r="B59" s="94">
        <v>900</v>
      </c>
      <c r="C59" s="87">
        <f t="shared" si="5"/>
        <v>26.666666666666668</v>
      </c>
      <c r="D59" s="87">
        <f t="shared" si="6"/>
        <v>40</v>
      </c>
      <c r="E59" s="87">
        <f t="shared" si="7"/>
        <v>55.555555555555557</v>
      </c>
      <c r="F59" s="87">
        <f t="shared" si="8"/>
        <v>77.777777777777771</v>
      </c>
      <c r="G59" s="87">
        <f t="shared" si="9"/>
        <v>100</v>
      </c>
    </row>
    <row r="60" spans="2:25" x14ac:dyDescent="0.35">
      <c r="B60" s="94">
        <v>1000</v>
      </c>
      <c r="C60" s="87">
        <f t="shared" si="5"/>
        <v>21.818181818181817</v>
      </c>
      <c r="D60" s="87">
        <f t="shared" si="6"/>
        <v>32.727272727272727</v>
      </c>
      <c r="E60" s="87">
        <f t="shared" si="7"/>
        <v>45.454545454545453</v>
      </c>
      <c r="F60" s="87">
        <f t="shared" si="8"/>
        <v>63.636363636363633</v>
      </c>
      <c r="G60" s="87">
        <f t="shared" si="9"/>
        <v>81.818181818181813</v>
      </c>
    </row>
    <row r="61" spans="2:25" x14ac:dyDescent="0.35">
      <c r="B61" s="94">
        <v>1100</v>
      </c>
      <c r="C61" s="87">
        <f t="shared" si="5"/>
        <v>18.46153846153846</v>
      </c>
      <c r="D61" s="87">
        <f t="shared" si="6"/>
        <v>27.692307692307693</v>
      </c>
      <c r="E61" s="87">
        <f t="shared" si="7"/>
        <v>38.46153846153846</v>
      </c>
      <c r="F61" s="87">
        <f t="shared" si="8"/>
        <v>53.846153846153847</v>
      </c>
      <c r="G61" s="87">
        <f t="shared" si="9"/>
        <v>69.230769230769226</v>
      </c>
    </row>
    <row r="62" spans="2:25" x14ac:dyDescent="0.35">
      <c r="B62" s="94">
        <v>1200</v>
      </c>
      <c r="C62" s="87">
        <f t="shared" si="5"/>
        <v>16</v>
      </c>
      <c r="D62" s="87">
        <f t="shared" si="6"/>
        <v>24</v>
      </c>
      <c r="E62" s="87">
        <f t="shared" si="7"/>
        <v>33.333333333333336</v>
      </c>
      <c r="F62" s="87">
        <f t="shared" si="8"/>
        <v>46.666666666666664</v>
      </c>
      <c r="G62" s="87">
        <f t="shared" si="9"/>
        <v>60</v>
      </c>
    </row>
    <row r="63" spans="2:25" x14ac:dyDescent="0.35">
      <c r="B63" s="94">
        <v>1300</v>
      </c>
      <c r="C63" s="87">
        <f t="shared" si="5"/>
        <v>14.117647058823529</v>
      </c>
      <c r="D63" s="87">
        <f t="shared" si="6"/>
        <v>21.176470588235293</v>
      </c>
      <c r="E63" s="87">
        <f t="shared" si="7"/>
        <v>29.411764705882351</v>
      </c>
      <c r="F63" s="87">
        <f t="shared" si="8"/>
        <v>41.176470588235297</v>
      </c>
      <c r="G63" s="87">
        <f t="shared" si="9"/>
        <v>52.941176470588232</v>
      </c>
    </row>
    <row r="64" spans="2:25" x14ac:dyDescent="0.35">
      <c r="B64" s="94">
        <v>1400</v>
      </c>
      <c r="C64" s="87">
        <f t="shared" si="5"/>
        <v>12.631578947368421</v>
      </c>
      <c r="D64" s="87">
        <f t="shared" si="6"/>
        <v>18.94736842105263</v>
      </c>
      <c r="E64" s="87">
        <f t="shared" si="7"/>
        <v>26.315789473684209</v>
      </c>
      <c r="F64" s="87">
        <f t="shared" si="8"/>
        <v>36.842105263157897</v>
      </c>
      <c r="G64" s="87">
        <f t="shared" si="9"/>
        <v>47.368421052631582</v>
      </c>
    </row>
    <row r="65" spans="2:25" x14ac:dyDescent="0.35">
      <c r="B65" s="94">
        <v>1500</v>
      </c>
      <c r="C65" s="87">
        <f t="shared" si="5"/>
        <v>11.428571428571429</v>
      </c>
      <c r="D65" s="87">
        <f t="shared" si="6"/>
        <v>17.142857142857142</v>
      </c>
      <c r="E65" s="87">
        <f t="shared" si="7"/>
        <v>23.80952380952381</v>
      </c>
      <c r="F65" s="87">
        <f t="shared" si="8"/>
        <v>33.333333333333336</v>
      </c>
      <c r="G65" s="87">
        <f t="shared" si="9"/>
        <v>42.857142857142854</v>
      </c>
    </row>
    <row r="66" spans="2:25" x14ac:dyDescent="0.35">
      <c r="B66" s="94">
        <v>1600</v>
      </c>
      <c r="C66" s="87">
        <f t="shared" si="5"/>
        <v>10.434782608695652</v>
      </c>
      <c r="D66" s="87">
        <f t="shared" si="6"/>
        <v>15.652173913043478</v>
      </c>
      <c r="E66" s="87">
        <f t="shared" si="7"/>
        <v>21.739130434782609</v>
      </c>
      <c r="F66" s="87">
        <f t="shared" si="8"/>
        <v>30.434782608695652</v>
      </c>
      <c r="G66" s="87">
        <f t="shared" si="9"/>
        <v>39.130434782608695</v>
      </c>
    </row>
    <row r="67" spans="2:25" x14ac:dyDescent="0.35">
      <c r="B67" s="94">
        <v>1700</v>
      </c>
      <c r="C67" s="87">
        <f t="shared" si="5"/>
        <v>9.6</v>
      </c>
      <c r="D67" s="87">
        <f t="shared" si="6"/>
        <v>14.4</v>
      </c>
      <c r="E67" s="87">
        <f t="shared" si="7"/>
        <v>20</v>
      </c>
      <c r="F67" s="87">
        <f t="shared" si="8"/>
        <v>28</v>
      </c>
      <c r="G67" s="87">
        <f t="shared" si="9"/>
        <v>36</v>
      </c>
    </row>
    <row r="68" spans="2:25" x14ac:dyDescent="0.35">
      <c r="B68" s="94">
        <v>1800</v>
      </c>
      <c r="C68" s="87">
        <f t="shared" si="5"/>
        <v>8.8888888888888893</v>
      </c>
      <c r="D68" s="87">
        <f t="shared" si="6"/>
        <v>13.333333333333334</v>
      </c>
      <c r="E68" s="87">
        <f t="shared" si="7"/>
        <v>18.518518518518519</v>
      </c>
      <c r="F68" s="87">
        <f t="shared" si="8"/>
        <v>25.925925925925927</v>
      </c>
      <c r="G68" s="87">
        <f t="shared" si="9"/>
        <v>33.333333333333336</v>
      </c>
    </row>
    <row r="69" spans="2:25" x14ac:dyDescent="0.35">
      <c r="B69" s="94">
        <v>1900</v>
      </c>
      <c r="C69" s="87">
        <f t="shared" si="5"/>
        <v>8.2758620689655178</v>
      </c>
      <c r="D69" s="87">
        <f t="shared" si="6"/>
        <v>12.413793103448276</v>
      </c>
      <c r="E69" s="87">
        <f t="shared" si="7"/>
        <v>17.241379310344829</v>
      </c>
      <c r="F69" s="87">
        <f t="shared" si="8"/>
        <v>24.137931034482758</v>
      </c>
      <c r="G69" s="87">
        <f t="shared" si="9"/>
        <v>31.03448275862069</v>
      </c>
    </row>
    <row r="70" spans="2:25" x14ac:dyDescent="0.35">
      <c r="B70" s="94">
        <v>2000</v>
      </c>
      <c r="C70" s="87">
        <f t="shared" si="5"/>
        <v>7.741935483870968</v>
      </c>
      <c r="D70" s="87">
        <f t="shared" si="6"/>
        <v>11.612903225806452</v>
      </c>
      <c r="E70" s="87">
        <f t="shared" si="7"/>
        <v>16.129032258064516</v>
      </c>
      <c r="F70" s="87">
        <f t="shared" si="8"/>
        <v>22.580645161290324</v>
      </c>
      <c r="G70" s="87">
        <f t="shared" si="9"/>
        <v>29.032258064516128</v>
      </c>
      <c r="I70" s="77"/>
      <c r="J70" s="77"/>
      <c r="K70" s="77"/>
      <c r="L70" s="77"/>
      <c r="M70" s="77"/>
      <c r="N70" s="77"/>
      <c r="T70" s="77"/>
      <c r="U70" s="77"/>
      <c r="V70" s="77"/>
      <c r="W70" s="77"/>
      <c r="X70" s="77"/>
      <c r="Y70" s="77"/>
    </row>
    <row r="71" spans="2:25" x14ac:dyDescent="0.35">
      <c r="B71" s="94">
        <v>2100</v>
      </c>
      <c r="C71" s="87">
        <f t="shared" si="5"/>
        <v>7.2727272727272725</v>
      </c>
      <c r="D71" s="87">
        <f t="shared" si="6"/>
        <v>10.909090909090908</v>
      </c>
      <c r="E71" s="87">
        <f t="shared" si="7"/>
        <v>15.151515151515152</v>
      </c>
      <c r="F71" s="87">
        <f t="shared" si="8"/>
        <v>21.212121212121211</v>
      </c>
      <c r="G71" s="87">
        <f t="shared" si="9"/>
        <v>27.272727272727273</v>
      </c>
      <c r="I71" s="77"/>
      <c r="J71" s="77"/>
      <c r="K71" s="77"/>
      <c r="L71" s="77"/>
      <c r="M71" s="77"/>
      <c r="N71" s="77"/>
      <c r="T71" s="77"/>
      <c r="U71" s="77"/>
      <c r="V71" s="77"/>
      <c r="W71" s="77"/>
      <c r="X71" s="77"/>
      <c r="Y71" s="77"/>
    </row>
    <row r="72" spans="2:25" x14ac:dyDescent="0.35">
      <c r="B72" s="94">
        <v>2200</v>
      </c>
      <c r="C72" s="87">
        <f t="shared" si="5"/>
        <v>6.8571428571428568</v>
      </c>
      <c r="D72" s="87">
        <f t="shared" si="6"/>
        <v>10.285714285714286</v>
      </c>
      <c r="E72" s="87">
        <f t="shared" si="7"/>
        <v>14.285714285714286</v>
      </c>
      <c r="F72" s="87">
        <f t="shared" si="8"/>
        <v>20</v>
      </c>
      <c r="G72" s="87">
        <f t="shared" si="9"/>
        <v>25.714285714285715</v>
      </c>
      <c r="I72" s="77"/>
      <c r="J72" s="77"/>
      <c r="K72" s="77"/>
      <c r="L72" s="77"/>
      <c r="M72" s="77"/>
      <c r="N72" s="77"/>
      <c r="T72" s="77"/>
      <c r="U72" s="77"/>
      <c r="V72" s="77"/>
      <c r="W72" s="77"/>
      <c r="X72" s="77"/>
      <c r="Y72" s="77"/>
    </row>
    <row r="73" spans="2:25" x14ac:dyDescent="0.35">
      <c r="B73" s="94">
        <v>2300</v>
      </c>
      <c r="C73" s="87">
        <f t="shared" si="5"/>
        <v>6.4864864864864868</v>
      </c>
      <c r="D73" s="87">
        <f t="shared" si="6"/>
        <v>9.7297297297297298</v>
      </c>
      <c r="E73" s="87">
        <f t="shared" si="7"/>
        <v>13.513513513513514</v>
      </c>
      <c r="F73" s="87">
        <f t="shared" si="8"/>
        <v>18.918918918918919</v>
      </c>
      <c r="G73" s="87">
        <f t="shared" si="9"/>
        <v>24.324324324324323</v>
      </c>
      <c r="I73" s="77"/>
      <c r="J73" s="77"/>
      <c r="K73" s="77"/>
      <c r="L73" s="77"/>
      <c r="M73" s="77"/>
      <c r="N73" s="77"/>
      <c r="T73" s="77"/>
      <c r="U73" s="77"/>
      <c r="V73" s="77"/>
      <c r="W73" s="77"/>
      <c r="X73" s="77"/>
      <c r="Y73" s="77"/>
    </row>
    <row r="74" spans="2:25" x14ac:dyDescent="0.35">
      <c r="B74" s="94">
        <v>2400</v>
      </c>
      <c r="C74" s="87">
        <f t="shared" si="5"/>
        <v>6.1538461538461542</v>
      </c>
      <c r="D74" s="87">
        <f t="shared" si="6"/>
        <v>9.2307692307692299</v>
      </c>
      <c r="E74" s="87">
        <f t="shared" si="7"/>
        <v>12.820512820512821</v>
      </c>
      <c r="F74" s="87">
        <f t="shared" si="8"/>
        <v>17.948717948717949</v>
      </c>
      <c r="G74" s="87">
        <f t="shared" si="9"/>
        <v>23.076923076923077</v>
      </c>
      <c r="I74" s="77"/>
      <c r="J74" s="77"/>
      <c r="K74" s="77"/>
      <c r="L74" s="77"/>
      <c r="M74" s="77"/>
      <c r="N74" s="77"/>
      <c r="T74" s="77"/>
      <c r="U74" s="77"/>
      <c r="V74" s="77"/>
      <c r="W74" s="77"/>
      <c r="X74" s="77"/>
      <c r="Y74" s="77"/>
    </row>
    <row r="75" spans="2:25" x14ac:dyDescent="0.35">
      <c r="B75" s="94">
        <v>2500</v>
      </c>
      <c r="C75" s="87">
        <f t="shared" si="5"/>
        <v>5.8536585365853657</v>
      </c>
      <c r="D75" s="87">
        <f t="shared" si="6"/>
        <v>8.7804878048780495</v>
      </c>
      <c r="E75" s="87">
        <f t="shared" si="7"/>
        <v>12.195121951219512</v>
      </c>
      <c r="F75" s="87">
        <f t="shared" si="8"/>
        <v>17.073170731707318</v>
      </c>
      <c r="G75" s="87">
        <f t="shared" si="9"/>
        <v>21.951219512195124</v>
      </c>
      <c r="I75" s="77"/>
      <c r="J75" s="77"/>
      <c r="K75" s="77"/>
      <c r="L75" s="77"/>
      <c r="M75" s="77"/>
      <c r="N75" s="77"/>
      <c r="T75" s="77"/>
      <c r="U75" s="77"/>
      <c r="V75" s="77"/>
      <c r="W75" s="77"/>
      <c r="X75" s="77"/>
      <c r="Y75" s="77"/>
    </row>
    <row r="76" spans="2:25" x14ac:dyDescent="0.35">
      <c r="G76" s="77"/>
      <c r="I76" s="77"/>
      <c r="J76" s="77"/>
      <c r="K76" s="77"/>
      <c r="L76" s="77"/>
      <c r="M76" s="77"/>
      <c r="N76" s="77"/>
      <c r="T76" s="77"/>
      <c r="U76" s="77"/>
      <c r="V76" s="77"/>
      <c r="W76" s="77"/>
      <c r="X76" s="77"/>
      <c r="Y76" s="77"/>
    </row>
    <row r="77" spans="2:25" s="75" customFormat="1" x14ac:dyDescent="0.35">
      <c r="G77" s="81"/>
      <c r="I77" s="81"/>
      <c r="J77" s="81"/>
      <c r="K77" s="81"/>
      <c r="L77" s="81"/>
      <c r="M77" s="81"/>
      <c r="N77" s="81"/>
      <c r="T77" s="81"/>
      <c r="U77" s="81"/>
      <c r="V77" s="81"/>
      <c r="W77" s="81"/>
      <c r="X77" s="81"/>
      <c r="Y77" s="81"/>
    </row>
    <row r="78" spans="2:25" x14ac:dyDescent="0.35">
      <c r="G78" s="77"/>
      <c r="I78" s="77"/>
      <c r="J78" s="77"/>
      <c r="K78" s="77"/>
      <c r="L78" s="77"/>
      <c r="M78" s="77"/>
      <c r="N78" s="77"/>
      <c r="T78" s="77"/>
      <c r="U78" s="77"/>
      <c r="V78" s="77"/>
      <c r="W78" s="77"/>
      <c r="X78" s="77"/>
      <c r="Y78" s="77"/>
    </row>
    <row r="79" spans="2:25" x14ac:dyDescent="0.35">
      <c r="G79" s="77"/>
      <c r="I79" s="77"/>
      <c r="J79" s="77"/>
      <c r="K79" s="77"/>
      <c r="L79" s="77"/>
      <c r="M79" s="77"/>
      <c r="N79" s="77"/>
      <c r="T79" s="77"/>
      <c r="U79" s="77"/>
      <c r="V79" s="77"/>
      <c r="W79" s="77"/>
      <c r="X79" s="77"/>
      <c r="Y79" s="77"/>
    </row>
    <row r="80" spans="2:25" ht="18" x14ac:dyDescent="0.35">
      <c r="B80" s="83" t="s">
        <v>72</v>
      </c>
      <c r="C80" s="84"/>
      <c r="D80" s="84"/>
      <c r="E80" s="84"/>
      <c r="F80" s="85"/>
      <c r="G80" s="60">
        <v>12</v>
      </c>
      <c r="I80" s="77"/>
      <c r="J80" s="77"/>
      <c r="K80" s="77"/>
      <c r="L80" s="77"/>
      <c r="M80" s="77"/>
      <c r="N80" s="77"/>
      <c r="T80" s="77"/>
      <c r="U80" s="77"/>
      <c r="V80" s="77"/>
      <c r="W80" s="77"/>
      <c r="X80" s="77"/>
      <c r="Y80" s="77"/>
    </row>
    <row r="81" spans="2:25" x14ac:dyDescent="0.35">
      <c r="B81" s="83" t="s">
        <v>31</v>
      </c>
      <c r="C81" s="84"/>
      <c r="D81" s="84"/>
      <c r="E81" s="84"/>
      <c r="F81" s="85"/>
      <c r="G81" s="60">
        <v>2.5</v>
      </c>
      <c r="I81" s="77"/>
      <c r="J81" s="77"/>
      <c r="K81" s="77"/>
      <c r="L81" s="77"/>
      <c r="M81" s="77"/>
      <c r="N81" s="77"/>
      <c r="T81" s="77"/>
      <c r="U81" s="77"/>
      <c r="V81" s="77"/>
      <c r="W81" s="77"/>
      <c r="X81" s="77"/>
      <c r="Y81" s="77"/>
    </row>
    <row r="82" spans="2:25" x14ac:dyDescent="0.35">
      <c r="B82" s="83" t="s">
        <v>61</v>
      </c>
      <c r="C82" s="84"/>
      <c r="D82" s="84"/>
      <c r="E82" s="84"/>
      <c r="F82" s="85"/>
      <c r="G82" s="60">
        <v>10</v>
      </c>
      <c r="I82" s="77"/>
      <c r="J82" s="77"/>
      <c r="K82" s="77"/>
      <c r="L82" s="77"/>
      <c r="M82" s="77"/>
      <c r="N82" s="77"/>
      <c r="T82" s="77"/>
      <c r="U82" s="77"/>
      <c r="V82" s="77"/>
      <c r="W82" s="77"/>
      <c r="X82" s="77"/>
      <c r="Y82" s="77"/>
    </row>
    <row r="83" spans="2:25" x14ac:dyDescent="0.35">
      <c r="B83" s="83" t="s">
        <v>67</v>
      </c>
      <c r="C83" s="84"/>
      <c r="D83" s="84"/>
      <c r="E83" s="84"/>
      <c r="F83" s="85"/>
      <c r="G83" s="60">
        <v>450</v>
      </c>
      <c r="I83" s="77"/>
      <c r="J83" s="77"/>
      <c r="K83" s="77"/>
      <c r="L83" s="77"/>
      <c r="M83" s="77"/>
      <c r="N83" s="77"/>
      <c r="T83" s="77"/>
      <c r="U83" s="77"/>
      <c r="V83" s="77"/>
      <c r="W83" s="77"/>
      <c r="X83" s="77"/>
      <c r="Y83" s="77"/>
    </row>
    <row r="84" spans="2:25" x14ac:dyDescent="0.35">
      <c r="B84" s="83" t="s">
        <v>68</v>
      </c>
      <c r="C84" s="84"/>
      <c r="D84" s="84"/>
      <c r="E84" s="84"/>
      <c r="F84" s="85"/>
      <c r="G84" s="60">
        <v>2500</v>
      </c>
      <c r="I84" s="77"/>
      <c r="J84" s="77"/>
      <c r="K84" s="77"/>
      <c r="L84" s="77"/>
      <c r="M84" s="77"/>
      <c r="N84" s="77"/>
      <c r="T84" s="77"/>
      <c r="U84" s="77"/>
      <c r="V84" s="77"/>
      <c r="W84" s="77"/>
      <c r="X84" s="77"/>
      <c r="Y84" s="77"/>
    </row>
    <row r="85" spans="2:25" x14ac:dyDescent="0.35">
      <c r="B85" s="83" t="s">
        <v>62</v>
      </c>
      <c r="C85" s="84"/>
      <c r="D85" s="84"/>
      <c r="E85" s="84"/>
      <c r="F85" s="85"/>
      <c r="G85" s="60">
        <v>25</v>
      </c>
      <c r="I85" s="77"/>
      <c r="J85" s="77"/>
      <c r="K85" s="77"/>
      <c r="L85" s="77"/>
      <c r="M85" s="77"/>
      <c r="N85" s="77"/>
      <c r="T85" s="77"/>
      <c r="U85" s="77"/>
      <c r="V85" s="77"/>
      <c r="W85" s="77"/>
      <c r="X85" s="77"/>
      <c r="Y85" s="77"/>
    </row>
    <row r="86" spans="2:25" x14ac:dyDescent="0.35">
      <c r="G86" s="86"/>
      <c r="I86" s="77"/>
      <c r="J86" s="77"/>
      <c r="K86" s="77"/>
      <c r="L86" s="77"/>
      <c r="M86" s="77"/>
      <c r="N86" s="77"/>
      <c r="T86" s="77"/>
      <c r="U86" s="77"/>
      <c r="V86" s="77"/>
      <c r="W86" s="77"/>
      <c r="X86" s="77"/>
      <c r="Y86" s="77"/>
    </row>
    <row r="87" spans="2:25" ht="18" x14ac:dyDescent="0.35">
      <c r="B87" s="83" t="s">
        <v>73</v>
      </c>
      <c r="C87" s="84"/>
      <c r="D87" s="84"/>
      <c r="E87" s="84"/>
      <c r="F87" s="85"/>
      <c r="G87" s="95">
        <f>G80*G81</f>
        <v>30</v>
      </c>
      <c r="I87" s="77"/>
      <c r="J87" s="77"/>
      <c r="K87" s="77"/>
      <c r="L87" s="77"/>
      <c r="M87" s="77"/>
      <c r="N87" s="77"/>
      <c r="T87" s="77"/>
      <c r="U87" s="77"/>
      <c r="V87" s="77"/>
      <c r="W87" s="77"/>
      <c r="X87" s="77"/>
      <c r="Y87" s="77"/>
    </row>
    <row r="88" spans="2:25" ht="18" x14ac:dyDescent="0.35">
      <c r="B88" s="83" t="s">
        <v>74</v>
      </c>
      <c r="C88" s="84"/>
      <c r="D88" s="84"/>
      <c r="E88" s="84"/>
      <c r="F88" s="85"/>
      <c r="G88" s="80">
        <f>G87/G82</f>
        <v>3</v>
      </c>
      <c r="I88" s="77"/>
      <c r="J88" s="77"/>
      <c r="K88" s="77"/>
      <c r="L88" s="77"/>
      <c r="M88" s="77"/>
      <c r="N88" s="77"/>
      <c r="T88" s="77"/>
      <c r="U88" s="77"/>
      <c r="V88" s="77"/>
      <c r="W88" s="77"/>
      <c r="X88" s="77"/>
      <c r="Y88" s="77"/>
    </row>
    <row r="89" spans="2:25" ht="18" x14ac:dyDescent="0.35">
      <c r="B89" s="83" t="s">
        <v>75</v>
      </c>
      <c r="C89" s="84"/>
      <c r="D89" s="84"/>
      <c r="E89" s="84"/>
      <c r="F89" s="85"/>
      <c r="G89" s="80">
        <f>G80/G82</f>
        <v>1.2</v>
      </c>
      <c r="I89" s="77"/>
      <c r="J89" s="77"/>
      <c r="K89" s="77"/>
      <c r="L89" s="77"/>
      <c r="M89" s="77"/>
      <c r="N89" s="77"/>
      <c r="T89" s="77"/>
      <c r="U89" s="77"/>
      <c r="V89" s="77"/>
      <c r="W89" s="77"/>
      <c r="X89" s="77"/>
      <c r="Y89" s="77"/>
    </row>
    <row r="90" spans="2:25" x14ac:dyDescent="0.35">
      <c r="B90" s="83" t="s">
        <v>76</v>
      </c>
      <c r="C90" s="84"/>
      <c r="D90" s="84"/>
      <c r="E90" s="84"/>
      <c r="F90" s="85"/>
      <c r="G90" s="88">
        <f>((G88*(G84-G83))/(G85*1000))*60</f>
        <v>14.76</v>
      </c>
      <c r="I90" s="77"/>
      <c r="J90" s="77"/>
      <c r="K90" s="77"/>
      <c r="L90" s="77"/>
      <c r="M90" s="77"/>
      <c r="N90" s="77"/>
      <c r="T90" s="77"/>
      <c r="U90" s="77"/>
      <c r="V90" s="77"/>
      <c r="W90" s="77"/>
      <c r="X90" s="77"/>
      <c r="Y90" s="77"/>
    </row>
    <row r="91" spans="2:25" x14ac:dyDescent="0.35">
      <c r="B91" s="83" t="s">
        <v>77</v>
      </c>
      <c r="C91" s="84"/>
      <c r="D91" s="84"/>
      <c r="E91" s="84"/>
      <c r="F91" s="85"/>
      <c r="G91" s="96">
        <f>((G88*(G84-G83))/(G85*1000))</f>
        <v>0.246</v>
      </c>
      <c r="I91" s="77"/>
      <c r="J91" s="77"/>
      <c r="K91" s="77"/>
      <c r="L91" s="77"/>
      <c r="M91" s="77"/>
      <c r="N91" s="77"/>
      <c r="T91" s="77"/>
      <c r="U91" s="77"/>
      <c r="V91" s="77"/>
      <c r="W91" s="77"/>
      <c r="X91" s="77"/>
      <c r="Y91" s="77"/>
    </row>
    <row r="92" spans="2:25" x14ac:dyDescent="0.35">
      <c r="G92" s="77"/>
      <c r="I92" s="77"/>
      <c r="J92" s="77"/>
      <c r="K92" s="77"/>
      <c r="L92" s="77"/>
      <c r="M92" s="77"/>
      <c r="N92" s="77"/>
      <c r="T92" s="77"/>
      <c r="U92" s="77"/>
      <c r="V92" s="77"/>
      <c r="W92" s="77"/>
      <c r="X92" s="77"/>
      <c r="Y92" s="77"/>
    </row>
    <row r="93" spans="2:25" x14ac:dyDescent="0.35">
      <c r="G93" s="77"/>
      <c r="I93" s="77"/>
      <c r="J93" s="77"/>
      <c r="K93" s="77"/>
      <c r="L93" s="77"/>
      <c r="M93" s="77"/>
      <c r="N93" s="77"/>
      <c r="T93" s="77"/>
      <c r="U93" s="77"/>
      <c r="V93" s="77"/>
      <c r="W93" s="77"/>
      <c r="X93" s="77"/>
      <c r="Y93" s="77"/>
    </row>
    <row r="94" spans="2:25" ht="24.75" customHeight="1" x14ac:dyDescent="0.35">
      <c r="B94" s="90" t="s">
        <v>78</v>
      </c>
      <c r="C94" s="91" t="s">
        <v>42</v>
      </c>
      <c r="D94" s="92"/>
      <c r="E94" s="92"/>
      <c r="F94" s="92"/>
      <c r="G94" s="92"/>
      <c r="I94" s="77"/>
      <c r="J94" s="77"/>
      <c r="K94" s="77"/>
      <c r="L94" s="77"/>
      <c r="M94" s="77"/>
      <c r="N94" s="77"/>
      <c r="T94" s="77"/>
      <c r="U94" s="77"/>
      <c r="V94" s="77"/>
      <c r="W94" s="77"/>
      <c r="X94" s="77"/>
      <c r="Y94" s="77"/>
    </row>
    <row r="95" spans="2:25" ht="69" x14ac:dyDescent="0.35">
      <c r="B95" s="90"/>
      <c r="C95" s="93" t="str">
        <f>$B$5</f>
        <v>Guļot (0,8 met)</v>
      </c>
      <c r="D95" s="93" t="str">
        <f>$B$6</f>
        <v>Miera stāvoklis (1,0 met)</v>
      </c>
      <c r="E95" s="93" t="str">
        <f>$B$7</f>
        <v>Viegls darbs (1,2 met)</v>
      </c>
      <c r="F95" s="93" t="str">
        <f>$B$8</f>
        <v>Vidēja smaguma darbs (2,0 met)</v>
      </c>
      <c r="G95" s="93" t="str">
        <f>$B$9</f>
        <v>Smags darbs (3,0 met)</v>
      </c>
      <c r="I95" s="77"/>
      <c r="J95" s="77"/>
      <c r="K95" s="77"/>
      <c r="L95" s="77"/>
      <c r="M95" s="77"/>
      <c r="N95" s="77"/>
      <c r="T95" s="77"/>
      <c r="U95" s="77"/>
      <c r="V95" s="77"/>
      <c r="W95" s="77"/>
      <c r="X95" s="77"/>
      <c r="Y95" s="77"/>
    </row>
    <row r="96" spans="2:25" x14ac:dyDescent="0.35">
      <c r="B96" s="97">
        <v>500</v>
      </c>
      <c r="C96" s="80">
        <f t="shared" ref="C96:C120" si="10">(($G$88*($B96-$I$17))/$I$5)</f>
        <v>7.4999999999999997E-3</v>
      </c>
      <c r="D96" s="80">
        <f t="shared" ref="D96:D120" si="11">(($G$88*($B96-$I$17))/$I$6)</f>
        <v>5.0000000000000001E-3</v>
      </c>
      <c r="E96" s="80">
        <f t="shared" ref="E96:E120" si="12">(($G$88*($B96-$I$17))/$I$7)</f>
        <v>3.5999999999999999E-3</v>
      </c>
      <c r="F96" s="80">
        <f t="shared" ref="F96:F120" si="13">(($G$88*($B96-$I$17))/$I$8)</f>
        <v>2.5714285714285713E-3</v>
      </c>
      <c r="G96" s="80">
        <f t="shared" ref="G96:G120" si="14">(($G$88*($B96-$I$17))/$I$9)</f>
        <v>2E-3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</row>
    <row r="97" spans="2:25" x14ac:dyDescent="0.35">
      <c r="B97" s="97">
        <v>600</v>
      </c>
      <c r="C97" s="80">
        <f t="shared" si="10"/>
        <v>3.2500000000000001E-2</v>
      </c>
      <c r="D97" s="80">
        <f t="shared" si="11"/>
        <v>2.1666666666666667E-2</v>
      </c>
      <c r="E97" s="80">
        <f t="shared" si="12"/>
        <v>1.5599999999999999E-2</v>
      </c>
      <c r="F97" s="80">
        <f t="shared" si="13"/>
        <v>1.1142857142857144E-2</v>
      </c>
      <c r="G97" s="80">
        <f t="shared" si="14"/>
        <v>8.6666666666666663E-3</v>
      </c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</row>
    <row r="98" spans="2:25" x14ac:dyDescent="0.35">
      <c r="B98" s="97">
        <v>700</v>
      </c>
      <c r="C98" s="80">
        <f t="shared" si="10"/>
        <v>5.7500000000000002E-2</v>
      </c>
      <c r="D98" s="80">
        <f t="shared" si="11"/>
        <v>3.833333333333333E-2</v>
      </c>
      <c r="E98" s="80">
        <f t="shared" si="12"/>
        <v>2.76E-2</v>
      </c>
      <c r="F98" s="80">
        <f t="shared" si="13"/>
        <v>1.9714285714285715E-2</v>
      </c>
      <c r="G98" s="80">
        <f t="shared" si="14"/>
        <v>1.5333333333333332E-2</v>
      </c>
      <c r="H98" s="98"/>
      <c r="I98" s="98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</row>
    <row r="99" spans="2:25" x14ac:dyDescent="0.35">
      <c r="B99" s="97">
        <v>800</v>
      </c>
      <c r="C99" s="80">
        <f t="shared" si="10"/>
        <v>8.2500000000000004E-2</v>
      </c>
      <c r="D99" s="80">
        <f t="shared" si="11"/>
        <v>5.5E-2</v>
      </c>
      <c r="E99" s="80">
        <f t="shared" si="12"/>
        <v>3.9600000000000003E-2</v>
      </c>
      <c r="F99" s="80">
        <f t="shared" si="13"/>
        <v>2.8285714285714286E-2</v>
      </c>
      <c r="G99" s="80">
        <f t="shared" si="14"/>
        <v>2.1999999999999999E-2</v>
      </c>
      <c r="H99" s="76"/>
      <c r="I99" s="76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</row>
    <row r="100" spans="2:25" x14ac:dyDescent="0.35">
      <c r="B100" s="97">
        <v>900</v>
      </c>
      <c r="C100" s="80">
        <f t="shared" si="10"/>
        <v>0.1075</v>
      </c>
      <c r="D100" s="80">
        <f t="shared" si="11"/>
        <v>7.166666666666667E-2</v>
      </c>
      <c r="E100" s="80">
        <f t="shared" si="12"/>
        <v>5.16E-2</v>
      </c>
      <c r="F100" s="80">
        <f t="shared" si="13"/>
        <v>3.6857142857142859E-2</v>
      </c>
      <c r="G100" s="80">
        <f t="shared" si="14"/>
        <v>2.8666666666666667E-2</v>
      </c>
      <c r="H100" s="76"/>
      <c r="I100" s="76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</row>
    <row r="101" spans="2:25" x14ac:dyDescent="0.35">
      <c r="B101" s="97">
        <v>1000</v>
      </c>
      <c r="C101" s="80">
        <f t="shared" si="10"/>
        <v>0.13250000000000001</v>
      </c>
      <c r="D101" s="80">
        <f t="shared" si="11"/>
        <v>8.8333333333333333E-2</v>
      </c>
      <c r="E101" s="80">
        <f t="shared" si="12"/>
        <v>6.3600000000000004E-2</v>
      </c>
      <c r="F101" s="80">
        <f t="shared" si="13"/>
        <v>4.5428571428571429E-2</v>
      </c>
      <c r="G101" s="80">
        <f t="shared" si="14"/>
        <v>3.5333333333333335E-2</v>
      </c>
      <c r="H101" s="76"/>
      <c r="I101" s="76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</row>
    <row r="102" spans="2:25" x14ac:dyDescent="0.35">
      <c r="B102" s="97">
        <v>1100</v>
      </c>
      <c r="C102" s="80">
        <f t="shared" si="10"/>
        <v>0.1575</v>
      </c>
      <c r="D102" s="80">
        <f t="shared" si="11"/>
        <v>0.105</v>
      </c>
      <c r="E102" s="80">
        <f t="shared" si="12"/>
        <v>7.5600000000000001E-2</v>
      </c>
      <c r="F102" s="80">
        <f t="shared" si="13"/>
        <v>5.3999999999999999E-2</v>
      </c>
      <c r="G102" s="80">
        <f t="shared" si="14"/>
        <v>4.2000000000000003E-2</v>
      </c>
      <c r="H102" s="76"/>
      <c r="I102" s="76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</row>
    <row r="103" spans="2:25" x14ac:dyDescent="0.35">
      <c r="B103" s="97">
        <v>1200</v>
      </c>
      <c r="C103" s="80">
        <f t="shared" si="10"/>
        <v>0.1825</v>
      </c>
      <c r="D103" s="80">
        <f t="shared" si="11"/>
        <v>0.12166666666666667</v>
      </c>
      <c r="E103" s="80">
        <f t="shared" si="12"/>
        <v>8.7599999999999997E-2</v>
      </c>
      <c r="F103" s="80">
        <f t="shared" si="13"/>
        <v>6.257142857142857E-2</v>
      </c>
      <c r="G103" s="80">
        <f t="shared" si="14"/>
        <v>4.8666666666666664E-2</v>
      </c>
      <c r="H103" s="76"/>
      <c r="I103" s="76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</row>
    <row r="104" spans="2:25" x14ac:dyDescent="0.35">
      <c r="B104" s="97">
        <v>1300</v>
      </c>
      <c r="C104" s="80">
        <f t="shared" si="10"/>
        <v>0.20749999999999999</v>
      </c>
      <c r="D104" s="80">
        <f t="shared" si="11"/>
        <v>0.13833333333333334</v>
      </c>
      <c r="E104" s="80">
        <f t="shared" si="12"/>
        <v>9.9599999999999994E-2</v>
      </c>
      <c r="F104" s="80">
        <f t="shared" si="13"/>
        <v>7.1142857142857147E-2</v>
      </c>
      <c r="G104" s="80">
        <f t="shared" si="14"/>
        <v>5.5333333333333332E-2</v>
      </c>
      <c r="H104" s="76"/>
      <c r="I104" s="76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</row>
    <row r="105" spans="2:25" x14ac:dyDescent="0.35">
      <c r="B105" s="97">
        <v>1400</v>
      </c>
      <c r="C105" s="80">
        <f t="shared" si="10"/>
        <v>0.23250000000000001</v>
      </c>
      <c r="D105" s="80">
        <f t="shared" si="11"/>
        <v>0.155</v>
      </c>
      <c r="E105" s="80">
        <f t="shared" si="12"/>
        <v>0.1116</v>
      </c>
      <c r="F105" s="80">
        <f t="shared" si="13"/>
        <v>7.971428571428571E-2</v>
      </c>
      <c r="G105" s="80">
        <f t="shared" si="14"/>
        <v>6.2E-2</v>
      </c>
      <c r="H105" s="76"/>
      <c r="I105" s="76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</row>
    <row r="106" spans="2:25" x14ac:dyDescent="0.35">
      <c r="B106" s="97">
        <v>1500</v>
      </c>
      <c r="C106" s="80">
        <f t="shared" si="10"/>
        <v>0.25750000000000001</v>
      </c>
      <c r="D106" s="80">
        <f t="shared" si="11"/>
        <v>0.17166666666666666</v>
      </c>
      <c r="E106" s="80">
        <f t="shared" si="12"/>
        <v>0.1236</v>
      </c>
      <c r="F106" s="80">
        <f t="shared" si="13"/>
        <v>8.8285714285714287E-2</v>
      </c>
      <c r="G106" s="80">
        <f t="shared" si="14"/>
        <v>6.8666666666666668E-2</v>
      </c>
      <c r="H106" s="76"/>
      <c r="I106" s="76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</row>
    <row r="107" spans="2:25" x14ac:dyDescent="0.35">
      <c r="B107" s="97">
        <v>1600</v>
      </c>
      <c r="C107" s="80">
        <f t="shared" si="10"/>
        <v>0.28249999999999997</v>
      </c>
      <c r="D107" s="80">
        <f t="shared" si="11"/>
        <v>0.18833333333333332</v>
      </c>
      <c r="E107" s="80">
        <f t="shared" si="12"/>
        <v>0.1356</v>
      </c>
      <c r="F107" s="80">
        <f t="shared" si="13"/>
        <v>9.6857142857142864E-2</v>
      </c>
      <c r="G107" s="80">
        <f t="shared" si="14"/>
        <v>7.5333333333333335E-2</v>
      </c>
      <c r="H107" s="76"/>
      <c r="I107" s="76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</row>
    <row r="108" spans="2:25" x14ac:dyDescent="0.35">
      <c r="B108" s="97">
        <v>1700</v>
      </c>
      <c r="C108" s="80">
        <f t="shared" si="10"/>
        <v>0.3075</v>
      </c>
      <c r="D108" s="80">
        <f t="shared" si="11"/>
        <v>0.20499999999999999</v>
      </c>
      <c r="E108" s="80">
        <f t="shared" si="12"/>
        <v>0.14760000000000001</v>
      </c>
      <c r="F108" s="80">
        <f t="shared" si="13"/>
        <v>0.10542857142857143</v>
      </c>
      <c r="G108" s="80">
        <f t="shared" si="14"/>
        <v>8.2000000000000003E-2</v>
      </c>
      <c r="H108" s="76"/>
      <c r="I108" s="76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</row>
    <row r="109" spans="2:25" x14ac:dyDescent="0.35">
      <c r="B109" s="97">
        <v>1800</v>
      </c>
      <c r="C109" s="80">
        <f t="shared" si="10"/>
        <v>0.33250000000000002</v>
      </c>
      <c r="D109" s="80">
        <f t="shared" si="11"/>
        <v>0.22166666666666668</v>
      </c>
      <c r="E109" s="80">
        <f t="shared" si="12"/>
        <v>0.15959999999999999</v>
      </c>
      <c r="F109" s="80">
        <f t="shared" si="13"/>
        <v>0.114</v>
      </c>
      <c r="G109" s="80">
        <f t="shared" si="14"/>
        <v>8.8666666666666671E-2</v>
      </c>
      <c r="H109" s="76"/>
      <c r="I109" s="76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</row>
    <row r="110" spans="2:25" x14ac:dyDescent="0.35">
      <c r="B110" s="97">
        <v>1900</v>
      </c>
      <c r="C110" s="80">
        <f t="shared" si="10"/>
        <v>0.35749999999999998</v>
      </c>
      <c r="D110" s="80">
        <f t="shared" si="11"/>
        <v>0.23833333333333334</v>
      </c>
      <c r="E110" s="80">
        <f t="shared" si="12"/>
        <v>0.1716</v>
      </c>
      <c r="F110" s="80">
        <f t="shared" si="13"/>
        <v>0.12257142857142857</v>
      </c>
      <c r="G110" s="80">
        <f t="shared" si="14"/>
        <v>9.5333333333333339E-2</v>
      </c>
      <c r="H110" s="76"/>
      <c r="I110" s="76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</row>
    <row r="111" spans="2:25" x14ac:dyDescent="0.35">
      <c r="B111" s="97">
        <v>2000</v>
      </c>
      <c r="C111" s="80">
        <f t="shared" si="10"/>
        <v>0.38250000000000001</v>
      </c>
      <c r="D111" s="80">
        <f t="shared" si="11"/>
        <v>0.255</v>
      </c>
      <c r="E111" s="80">
        <f t="shared" si="12"/>
        <v>0.18360000000000001</v>
      </c>
      <c r="F111" s="80">
        <f t="shared" si="13"/>
        <v>0.13114285714285714</v>
      </c>
      <c r="G111" s="80">
        <f t="shared" si="14"/>
        <v>0.10199999999999999</v>
      </c>
      <c r="H111" s="76"/>
      <c r="I111" s="76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</row>
    <row r="112" spans="2:25" x14ac:dyDescent="0.35">
      <c r="B112" s="97">
        <v>2100</v>
      </c>
      <c r="C112" s="80">
        <f t="shared" si="10"/>
        <v>0.40749999999999997</v>
      </c>
      <c r="D112" s="80">
        <f t="shared" si="11"/>
        <v>0.27166666666666667</v>
      </c>
      <c r="E112" s="80">
        <f t="shared" si="12"/>
        <v>0.1956</v>
      </c>
      <c r="F112" s="80">
        <f t="shared" si="13"/>
        <v>0.13971428571428571</v>
      </c>
      <c r="G112" s="80">
        <f t="shared" si="14"/>
        <v>0.10866666666666666</v>
      </c>
      <c r="H112" s="76"/>
      <c r="I112" s="76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</row>
    <row r="113" spans="2:22" x14ac:dyDescent="0.35">
      <c r="B113" s="97">
        <v>2200</v>
      </c>
      <c r="C113" s="80">
        <f t="shared" si="10"/>
        <v>0.4325</v>
      </c>
      <c r="D113" s="80">
        <f t="shared" si="11"/>
        <v>0.28833333333333333</v>
      </c>
      <c r="E113" s="80">
        <f t="shared" si="12"/>
        <v>0.20760000000000001</v>
      </c>
      <c r="F113" s="80">
        <f t="shared" si="13"/>
        <v>0.1482857142857143</v>
      </c>
      <c r="G113" s="80">
        <f t="shared" si="14"/>
        <v>0.11533333333333333</v>
      </c>
      <c r="H113" s="76"/>
      <c r="I113" s="76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</row>
    <row r="114" spans="2:22" x14ac:dyDescent="0.35">
      <c r="B114" s="97">
        <v>2300</v>
      </c>
      <c r="C114" s="80">
        <f t="shared" si="10"/>
        <v>0.45750000000000002</v>
      </c>
      <c r="D114" s="80">
        <f t="shared" si="11"/>
        <v>0.30499999999999999</v>
      </c>
      <c r="E114" s="80">
        <f t="shared" si="12"/>
        <v>0.21959999999999999</v>
      </c>
      <c r="F114" s="80">
        <f t="shared" si="13"/>
        <v>0.15685714285714286</v>
      </c>
      <c r="G114" s="80">
        <f t="shared" si="14"/>
        <v>0.122</v>
      </c>
      <c r="H114" s="76"/>
      <c r="I114" s="76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</row>
    <row r="115" spans="2:22" x14ac:dyDescent="0.35">
      <c r="B115" s="97">
        <v>2400</v>
      </c>
      <c r="C115" s="80">
        <f t="shared" si="10"/>
        <v>0.48249999999999998</v>
      </c>
      <c r="D115" s="80">
        <f t="shared" si="11"/>
        <v>0.32166666666666666</v>
      </c>
      <c r="E115" s="80">
        <f t="shared" si="12"/>
        <v>0.2316</v>
      </c>
      <c r="F115" s="80">
        <f t="shared" si="13"/>
        <v>0.16542857142857142</v>
      </c>
      <c r="G115" s="80">
        <f t="shared" si="14"/>
        <v>0.12866666666666668</v>
      </c>
      <c r="H115" s="76"/>
      <c r="I115" s="76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</row>
    <row r="116" spans="2:22" x14ac:dyDescent="0.35">
      <c r="B116" s="97">
        <v>2500</v>
      </c>
      <c r="C116" s="80">
        <f t="shared" si="10"/>
        <v>0.50749999999999995</v>
      </c>
      <c r="D116" s="80">
        <f t="shared" si="11"/>
        <v>0.33833333333333332</v>
      </c>
      <c r="E116" s="80">
        <f t="shared" si="12"/>
        <v>0.24360000000000001</v>
      </c>
      <c r="F116" s="80">
        <f t="shared" si="13"/>
        <v>0.17399999999999999</v>
      </c>
      <c r="G116" s="80">
        <f t="shared" si="14"/>
        <v>0.13533333333333333</v>
      </c>
      <c r="H116" s="76"/>
      <c r="I116" s="76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</row>
    <row r="117" spans="2:22" x14ac:dyDescent="0.35">
      <c r="B117" s="97">
        <v>2600</v>
      </c>
      <c r="C117" s="80">
        <f t="shared" si="10"/>
        <v>0.53249999999999997</v>
      </c>
      <c r="D117" s="80">
        <f t="shared" si="11"/>
        <v>0.35499999999999998</v>
      </c>
      <c r="E117" s="80">
        <f t="shared" si="12"/>
        <v>0.25559999999999999</v>
      </c>
      <c r="F117" s="80">
        <f t="shared" si="13"/>
        <v>0.18257142857142858</v>
      </c>
      <c r="G117" s="80">
        <f t="shared" si="14"/>
        <v>0.14199999999999999</v>
      </c>
      <c r="H117" s="76"/>
      <c r="I117" s="76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</row>
    <row r="118" spans="2:22" x14ac:dyDescent="0.35">
      <c r="B118" s="97">
        <v>2700</v>
      </c>
      <c r="C118" s="80">
        <f t="shared" si="10"/>
        <v>0.5575</v>
      </c>
      <c r="D118" s="80">
        <f t="shared" si="11"/>
        <v>0.37166666666666665</v>
      </c>
      <c r="E118" s="80">
        <f t="shared" si="12"/>
        <v>0.2676</v>
      </c>
      <c r="F118" s="80">
        <f t="shared" si="13"/>
        <v>0.19114285714285714</v>
      </c>
      <c r="G118" s="80">
        <f t="shared" si="14"/>
        <v>0.14866666666666667</v>
      </c>
      <c r="H118" s="76"/>
      <c r="I118" s="76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</row>
    <row r="119" spans="2:22" x14ac:dyDescent="0.35">
      <c r="B119" s="97">
        <v>2800</v>
      </c>
      <c r="C119" s="80">
        <f t="shared" si="10"/>
        <v>0.58250000000000002</v>
      </c>
      <c r="D119" s="80">
        <f t="shared" si="11"/>
        <v>0.38833333333333331</v>
      </c>
      <c r="E119" s="80">
        <f t="shared" si="12"/>
        <v>0.27960000000000002</v>
      </c>
      <c r="F119" s="80">
        <f t="shared" si="13"/>
        <v>0.19971428571428571</v>
      </c>
      <c r="G119" s="80">
        <f t="shared" si="14"/>
        <v>0.15533333333333332</v>
      </c>
      <c r="H119" s="76"/>
      <c r="I119" s="76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</row>
    <row r="120" spans="2:22" x14ac:dyDescent="0.35">
      <c r="B120" s="97">
        <v>2900</v>
      </c>
      <c r="C120" s="80">
        <f t="shared" si="10"/>
        <v>0.60750000000000004</v>
      </c>
      <c r="D120" s="80">
        <f t="shared" si="11"/>
        <v>0.40500000000000003</v>
      </c>
      <c r="E120" s="80">
        <f t="shared" si="12"/>
        <v>0.29160000000000003</v>
      </c>
      <c r="F120" s="80">
        <f t="shared" si="13"/>
        <v>0.2082857142857143</v>
      </c>
      <c r="G120" s="80">
        <f t="shared" si="14"/>
        <v>0.16200000000000001</v>
      </c>
      <c r="H120" s="76"/>
      <c r="I120" s="76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</row>
    <row r="121" spans="2:22" x14ac:dyDescent="0.35">
      <c r="H121" s="76"/>
      <c r="I121" s="76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</row>
    <row r="122" spans="2:22" s="75" customFormat="1" x14ac:dyDescent="0.35">
      <c r="H122" s="82"/>
      <c r="I122" s="82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</row>
  </sheetData>
  <mergeCells count="24">
    <mergeCell ref="B88:F88"/>
    <mergeCell ref="B89:F89"/>
    <mergeCell ref="B90:F90"/>
    <mergeCell ref="B91:F91"/>
    <mergeCell ref="B94:B95"/>
    <mergeCell ref="C94:G94"/>
    <mergeCell ref="B87:F87"/>
    <mergeCell ref="B48:F48"/>
    <mergeCell ref="B50:F50"/>
    <mergeCell ref="B51:F51"/>
    <mergeCell ref="B54:B55"/>
    <mergeCell ref="C54:G54"/>
    <mergeCell ref="B80:F80"/>
    <mergeCell ref="B81:F81"/>
    <mergeCell ref="B82:F82"/>
    <mergeCell ref="B83:F83"/>
    <mergeCell ref="B84:F84"/>
    <mergeCell ref="B85:F85"/>
    <mergeCell ref="B47:F47"/>
    <mergeCell ref="B3:F4"/>
    <mergeCell ref="G3:I3"/>
    <mergeCell ref="B44:F44"/>
    <mergeCell ref="B45:F45"/>
    <mergeCell ref="B46:F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122"/>
  <sheetViews>
    <sheetView topLeftCell="A41" zoomScale="112" zoomScaleNormal="112" workbookViewId="0">
      <selection activeCell="U52" sqref="U52"/>
    </sheetView>
  </sheetViews>
  <sheetFormatPr defaultColWidth="9.140625" defaultRowHeight="15" x14ac:dyDescent="0.25"/>
  <cols>
    <col min="1" max="1" width="5.7109375" style="1" customWidth="1"/>
    <col min="2" max="7" width="10" style="1" customWidth="1"/>
    <col min="8" max="16384" width="9.140625" style="1"/>
  </cols>
  <sheetData>
    <row r="2" spans="2:9" x14ac:dyDescent="0.25">
      <c r="B2" s="1" t="s">
        <v>0</v>
      </c>
    </row>
    <row r="3" spans="2:9" ht="18" customHeight="1" x14ac:dyDescent="0.25">
      <c r="B3" s="41" t="s">
        <v>1</v>
      </c>
      <c r="C3" s="42"/>
      <c r="D3" s="42"/>
      <c r="E3" s="42"/>
      <c r="F3" s="43"/>
      <c r="G3" s="47" t="s">
        <v>2</v>
      </c>
      <c r="H3" s="48"/>
      <c r="I3" s="49"/>
    </row>
    <row r="4" spans="2:9" ht="18.75" customHeight="1" x14ac:dyDescent="0.25">
      <c r="B4" s="44"/>
      <c r="C4" s="45"/>
      <c r="D4" s="45"/>
      <c r="E4" s="45"/>
      <c r="F4" s="46"/>
      <c r="G4" s="2" t="s">
        <v>3</v>
      </c>
      <c r="H4" s="2" t="s">
        <v>4</v>
      </c>
      <c r="I4" s="2" t="s">
        <v>5</v>
      </c>
    </row>
    <row r="5" spans="2:9" x14ac:dyDescent="0.25">
      <c r="B5" s="3" t="s">
        <v>6</v>
      </c>
      <c r="C5" s="4"/>
      <c r="D5" s="4"/>
      <c r="E5" s="4"/>
      <c r="F5" s="5"/>
      <c r="G5" s="6">
        <v>12</v>
      </c>
      <c r="H5" s="7">
        <f>G5*1.51</f>
        <v>18.12</v>
      </c>
      <c r="I5" s="7">
        <f>G5/1000*1000000</f>
        <v>12000</v>
      </c>
    </row>
    <row r="6" spans="2:9" x14ac:dyDescent="0.25">
      <c r="B6" s="3" t="s">
        <v>7</v>
      </c>
      <c r="C6" s="4"/>
      <c r="D6" s="4"/>
      <c r="E6" s="4"/>
      <c r="F6" s="5"/>
      <c r="G6" s="6">
        <v>18</v>
      </c>
      <c r="H6" s="7">
        <f>G6*1.51</f>
        <v>27.18</v>
      </c>
      <c r="I6" s="7">
        <f>G6*1000</f>
        <v>18000</v>
      </c>
    </row>
    <row r="7" spans="2:9" x14ac:dyDescent="0.25">
      <c r="B7" s="3" t="s">
        <v>8</v>
      </c>
      <c r="C7" s="4"/>
      <c r="D7" s="4"/>
      <c r="E7" s="4"/>
      <c r="F7" s="5"/>
      <c r="G7" s="6">
        <v>25</v>
      </c>
      <c r="H7" s="7">
        <f>G7*1.51</f>
        <v>37.75</v>
      </c>
      <c r="I7" s="7">
        <f>G7*1000</f>
        <v>25000</v>
      </c>
    </row>
    <row r="8" spans="2:9" x14ac:dyDescent="0.25">
      <c r="B8" s="3" t="s">
        <v>9</v>
      </c>
      <c r="C8" s="4"/>
      <c r="D8" s="4"/>
      <c r="E8" s="4"/>
      <c r="F8" s="5"/>
      <c r="G8" s="6">
        <v>35</v>
      </c>
      <c r="H8" s="7">
        <f>G8*1.51</f>
        <v>52.85</v>
      </c>
      <c r="I8" s="7">
        <f>G8*1000</f>
        <v>35000</v>
      </c>
    </row>
    <row r="9" spans="2:9" x14ac:dyDescent="0.25">
      <c r="B9" s="3" t="s">
        <v>10</v>
      </c>
      <c r="C9" s="4"/>
      <c r="D9" s="4"/>
      <c r="E9" s="4"/>
      <c r="F9" s="5"/>
      <c r="G9" s="6">
        <v>45</v>
      </c>
      <c r="H9" s="7">
        <f>G9*1.51</f>
        <v>67.95</v>
      </c>
      <c r="I9" s="7">
        <f>G9*1000</f>
        <v>45000</v>
      </c>
    </row>
    <row r="10" spans="2:9" s="11" customFormat="1" ht="29.25" customHeight="1" x14ac:dyDescent="0.25">
      <c r="B10" s="8" t="s">
        <v>11</v>
      </c>
      <c r="C10" s="9"/>
      <c r="D10" s="9"/>
      <c r="E10" s="9"/>
      <c r="F10" s="9"/>
      <c r="G10" s="9"/>
      <c r="H10" s="9"/>
      <c r="I10" s="10"/>
    </row>
    <row r="11" spans="2:9" x14ac:dyDescent="0.25">
      <c r="B11" s="3" t="s">
        <v>12</v>
      </c>
      <c r="C11" s="4"/>
      <c r="D11" s="4"/>
      <c r="E11" s="4"/>
      <c r="F11" s="5"/>
      <c r="G11" s="12">
        <v>1</v>
      </c>
      <c r="H11" s="13">
        <f>G11*1.51</f>
        <v>1.51</v>
      </c>
      <c r="I11" s="7">
        <f>G11*1000</f>
        <v>1000</v>
      </c>
    </row>
    <row r="12" spans="2:9" x14ac:dyDescent="0.25">
      <c r="B12" s="3" t="s">
        <v>13</v>
      </c>
      <c r="C12" s="4"/>
      <c r="D12" s="4"/>
      <c r="E12" s="4"/>
      <c r="F12" s="5"/>
      <c r="G12" s="6">
        <v>0.7</v>
      </c>
      <c r="H12" s="13">
        <f>G12*1.51</f>
        <v>1.0569999999999999</v>
      </c>
      <c r="I12" s="7">
        <f>G12*1000</f>
        <v>700</v>
      </c>
    </row>
    <row r="13" spans="2:9" x14ac:dyDescent="0.25">
      <c r="B13" s="3" t="s">
        <v>14</v>
      </c>
      <c r="C13" s="4"/>
      <c r="D13" s="4"/>
      <c r="E13" s="4"/>
      <c r="F13" s="5"/>
      <c r="G13" s="6">
        <v>1.25</v>
      </c>
      <c r="H13" s="13">
        <f>G13*1.51</f>
        <v>1.8875</v>
      </c>
      <c r="I13" s="7">
        <f>G13*1000</f>
        <v>1250</v>
      </c>
    </row>
    <row r="14" spans="2:9" x14ac:dyDescent="0.25">
      <c r="B14" s="3" t="s">
        <v>15</v>
      </c>
      <c r="C14" s="4"/>
      <c r="D14" s="4"/>
      <c r="E14" s="4"/>
      <c r="F14" s="5"/>
      <c r="G14" s="12">
        <v>2</v>
      </c>
      <c r="H14" s="13">
        <f>G14*1.51</f>
        <v>3.02</v>
      </c>
      <c r="I14" s="7">
        <f>G14*1000</f>
        <v>2000</v>
      </c>
    </row>
    <row r="15" spans="2:9" x14ac:dyDescent="0.25">
      <c r="B15" s="3"/>
      <c r="C15" s="4"/>
      <c r="D15" s="4"/>
      <c r="E15" s="4"/>
      <c r="F15" s="4"/>
      <c r="G15" s="4"/>
      <c r="H15" s="4"/>
      <c r="I15" s="5"/>
    </row>
    <row r="16" spans="2:9" x14ac:dyDescent="0.25">
      <c r="B16" s="3" t="s">
        <v>16</v>
      </c>
      <c r="C16" s="4"/>
      <c r="D16" s="4"/>
      <c r="E16" s="4"/>
      <c r="F16" s="5"/>
      <c r="G16" s="6">
        <v>0.4</v>
      </c>
      <c r="H16" s="13">
        <f>G16*1.51</f>
        <v>0.60400000000000009</v>
      </c>
      <c r="I16" s="7">
        <f>G16*1000</f>
        <v>400</v>
      </c>
    </row>
    <row r="17" spans="2:22" x14ac:dyDescent="0.25">
      <c r="B17" s="3" t="s">
        <v>17</v>
      </c>
      <c r="C17" s="4"/>
      <c r="D17" s="4"/>
      <c r="E17" s="4"/>
      <c r="F17" s="5"/>
      <c r="G17" s="6">
        <v>0.47</v>
      </c>
      <c r="H17" s="13">
        <f>G17*1.51</f>
        <v>0.7097</v>
      </c>
      <c r="I17" s="7">
        <f>G17*1000</f>
        <v>470</v>
      </c>
    </row>
    <row r="18" spans="2:22" x14ac:dyDescent="0.25">
      <c r="B18" s="3" t="s">
        <v>18</v>
      </c>
      <c r="C18" s="4"/>
      <c r="D18" s="4"/>
      <c r="E18" s="4"/>
      <c r="F18" s="5"/>
      <c r="G18" s="6">
        <v>0.56999999999999995</v>
      </c>
      <c r="H18" s="13">
        <f>G18*1.51</f>
        <v>0.86069999999999991</v>
      </c>
      <c r="I18" s="7">
        <f>G18*1000</f>
        <v>570</v>
      </c>
    </row>
    <row r="19" spans="2:22" x14ac:dyDescent="0.25">
      <c r="G19" s="14"/>
      <c r="H19" s="15"/>
      <c r="I19" s="16"/>
    </row>
    <row r="20" spans="2:22" s="17" customFormat="1" x14ac:dyDescent="0.25"/>
    <row r="22" spans="2:22" x14ac:dyDescent="0.25"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2:22" ht="108" customHeight="1" x14ac:dyDescent="0.25">
      <c r="B23" s="20" t="s">
        <v>19</v>
      </c>
      <c r="C23" s="20" t="s">
        <v>20</v>
      </c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2:22" x14ac:dyDescent="0.25">
      <c r="B24" s="21">
        <v>0</v>
      </c>
      <c r="C24" s="22">
        <v>0</v>
      </c>
      <c r="E24" s="19"/>
      <c r="F24" s="19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2:22" x14ac:dyDescent="0.25">
      <c r="B25" s="21">
        <v>200</v>
      </c>
      <c r="C25" s="22">
        <f t="shared" ref="C25:C39" si="0">395*EXP(-15.15*B25^-0.25)</f>
        <v>7.0306321459332644</v>
      </c>
      <c r="E25" s="19"/>
      <c r="F25" s="19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2:22" x14ac:dyDescent="0.25">
      <c r="B26" s="21">
        <v>400</v>
      </c>
      <c r="C26" s="22">
        <f t="shared" si="0"/>
        <v>13.346347861450832</v>
      </c>
      <c r="E26" s="19"/>
      <c r="F26" s="19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2:22" x14ac:dyDescent="0.25">
      <c r="B27" s="21">
        <v>600</v>
      </c>
      <c r="C27" s="22">
        <f t="shared" si="0"/>
        <v>18.500629810507856</v>
      </c>
      <c r="E27" s="19"/>
      <c r="F27" s="19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x14ac:dyDescent="0.25">
      <c r="B28" s="21">
        <v>800</v>
      </c>
      <c r="C28" s="22">
        <f t="shared" si="0"/>
        <v>22.879216496431646</v>
      </c>
      <c r="E28" s="19"/>
      <c r="F28" s="19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x14ac:dyDescent="0.25">
      <c r="B29" s="21">
        <v>1000</v>
      </c>
      <c r="C29" s="22">
        <f t="shared" si="0"/>
        <v>26.703441672534328</v>
      </c>
      <c r="E29" s="19"/>
      <c r="F29" s="19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x14ac:dyDescent="0.25">
      <c r="B30" s="21">
        <v>1200</v>
      </c>
      <c r="C30" s="22">
        <f t="shared" si="0"/>
        <v>30.109289155374746</v>
      </c>
      <c r="E30" s="19"/>
      <c r="F30" s="19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 x14ac:dyDescent="0.25">
      <c r="B31" s="21">
        <v>1400</v>
      </c>
      <c r="C31" s="22">
        <f t="shared" si="0"/>
        <v>33.186547285697827</v>
      </c>
      <c r="E31" s="19"/>
      <c r="F31" s="19"/>
      <c r="I31" s="18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2:22" x14ac:dyDescent="0.25">
      <c r="B32" s="21">
        <v>1600</v>
      </c>
      <c r="C32" s="22">
        <f t="shared" si="0"/>
        <v>35.997894020830394</v>
      </c>
      <c r="E32" s="19"/>
      <c r="F32" s="19"/>
      <c r="I32" s="18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2:25" x14ac:dyDescent="0.25">
      <c r="B33" s="21">
        <v>1800</v>
      </c>
      <c r="C33" s="22">
        <f t="shared" si="0"/>
        <v>38.588997321151545</v>
      </c>
      <c r="E33" s="19"/>
      <c r="F33" s="19"/>
    </row>
    <row r="34" spans="2:25" x14ac:dyDescent="0.25">
      <c r="B34" s="21">
        <v>2000</v>
      </c>
      <c r="C34" s="22">
        <f t="shared" si="0"/>
        <v>40.994272480605133</v>
      </c>
      <c r="E34" s="19"/>
      <c r="F34" s="19"/>
    </row>
    <row r="35" spans="2:25" x14ac:dyDescent="0.25">
      <c r="B35" s="21">
        <v>2200</v>
      </c>
      <c r="C35" s="22">
        <f t="shared" si="0"/>
        <v>43.24036889336206</v>
      </c>
      <c r="E35" s="19"/>
      <c r="F35" s="19"/>
    </row>
    <row r="36" spans="2:25" x14ac:dyDescent="0.25">
      <c r="B36" s="21">
        <v>2400</v>
      </c>
      <c r="C36" s="22">
        <f t="shared" si="0"/>
        <v>45.348388418571886</v>
      </c>
      <c r="E36" s="19"/>
      <c r="F36" s="19"/>
    </row>
    <row r="37" spans="2:25" x14ac:dyDescent="0.25">
      <c r="B37" s="21">
        <v>2600</v>
      </c>
      <c r="C37" s="22">
        <f t="shared" si="0"/>
        <v>47.335355218484729</v>
      </c>
      <c r="E37" s="19"/>
      <c r="F37" s="19"/>
    </row>
    <row r="38" spans="2:25" x14ac:dyDescent="0.25">
      <c r="B38" s="21">
        <v>2800</v>
      </c>
      <c r="C38" s="22">
        <f t="shared" si="0"/>
        <v>49.2152232226534</v>
      </c>
      <c r="E38" s="19"/>
      <c r="F38" s="19"/>
    </row>
    <row r="39" spans="2:25" x14ac:dyDescent="0.25">
      <c r="B39" s="21">
        <v>3000</v>
      </c>
      <c r="C39" s="22">
        <f t="shared" si="0"/>
        <v>50.999586781525089</v>
      </c>
      <c r="E39" s="19"/>
      <c r="F39" s="19"/>
    </row>
    <row r="40" spans="2:25" x14ac:dyDescent="0.25">
      <c r="D40" s="19"/>
      <c r="E40" s="19"/>
      <c r="F40" s="19"/>
      <c r="G40" s="18"/>
    </row>
    <row r="41" spans="2:25" s="17" customFormat="1" x14ac:dyDescent="0.25">
      <c r="D41" s="23"/>
      <c r="E41" s="23"/>
      <c r="F41" s="23"/>
      <c r="G41" s="24"/>
    </row>
    <row r="42" spans="2:25" x14ac:dyDescent="0.25">
      <c r="D42" s="19"/>
      <c r="E42" s="19"/>
      <c r="F42" s="19"/>
      <c r="G42" s="18"/>
    </row>
    <row r="43" spans="2:25" x14ac:dyDescent="0.25">
      <c r="G43" s="19"/>
      <c r="I43" s="19"/>
      <c r="J43" s="19"/>
      <c r="K43" s="19"/>
      <c r="L43" s="19"/>
      <c r="M43" s="19"/>
      <c r="N43" s="19"/>
      <c r="T43" s="19"/>
      <c r="U43" s="19"/>
      <c r="V43" s="19"/>
      <c r="W43" s="19"/>
      <c r="X43" s="19"/>
      <c r="Y43" s="19"/>
    </row>
    <row r="44" spans="2:25" x14ac:dyDescent="0.25">
      <c r="B44" s="35" t="s">
        <v>21</v>
      </c>
      <c r="C44" s="36"/>
      <c r="D44" s="36"/>
      <c r="E44" s="36"/>
      <c r="F44" s="37"/>
      <c r="G44" s="2">
        <v>300</v>
      </c>
      <c r="I44" s="19"/>
      <c r="J44" s="19"/>
      <c r="K44" s="19"/>
      <c r="L44" s="19"/>
      <c r="M44" s="19"/>
      <c r="N44" s="19"/>
      <c r="T44" s="19"/>
      <c r="U44" s="19"/>
      <c r="V44" s="19"/>
      <c r="W44" s="19"/>
      <c r="X44" s="19"/>
      <c r="Y44" s="19"/>
    </row>
    <row r="45" spans="2:25" x14ac:dyDescent="0.25">
      <c r="B45" s="35" t="s">
        <v>22</v>
      </c>
      <c r="C45" s="36"/>
      <c r="D45" s="36"/>
      <c r="E45" s="36"/>
      <c r="F45" s="37"/>
      <c r="G45" s="2">
        <v>450</v>
      </c>
      <c r="I45" s="19"/>
      <c r="J45" s="19"/>
      <c r="K45" s="19"/>
      <c r="L45" s="19"/>
      <c r="M45" s="19"/>
      <c r="N45" s="19"/>
      <c r="T45" s="19"/>
      <c r="U45" s="19"/>
      <c r="V45" s="19"/>
      <c r="W45" s="19"/>
      <c r="X45" s="19"/>
      <c r="Y45" s="19"/>
    </row>
    <row r="46" spans="2:25" x14ac:dyDescent="0.25">
      <c r="B46" s="35" t="s">
        <v>23</v>
      </c>
      <c r="C46" s="36"/>
      <c r="D46" s="36"/>
      <c r="E46" s="36"/>
      <c r="F46" s="37"/>
      <c r="G46" s="2">
        <v>5000</v>
      </c>
      <c r="I46" s="19"/>
      <c r="J46" s="19"/>
      <c r="K46" s="19"/>
      <c r="L46" s="19"/>
      <c r="M46" s="19"/>
      <c r="N46" s="19"/>
      <c r="T46" s="19"/>
      <c r="U46" s="19"/>
      <c r="V46" s="19"/>
      <c r="W46" s="19"/>
      <c r="X46" s="19"/>
      <c r="Y46" s="19"/>
    </row>
    <row r="47" spans="2:25" x14ac:dyDescent="0.25">
      <c r="B47" s="35" t="s">
        <v>24</v>
      </c>
      <c r="C47" s="36"/>
      <c r="D47" s="36"/>
      <c r="E47" s="36"/>
      <c r="F47" s="37"/>
      <c r="G47" s="2">
        <v>15</v>
      </c>
      <c r="I47" s="19"/>
      <c r="J47" s="19"/>
      <c r="K47" s="19"/>
      <c r="L47" s="19"/>
      <c r="M47" s="19"/>
      <c r="N47" s="19"/>
      <c r="T47" s="19"/>
      <c r="U47" s="19"/>
      <c r="V47" s="19"/>
      <c r="W47" s="19"/>
      <c r="X47" s="19"/>
      <c r="Y47" s="19"/>
    </row>
    <row r="48" spans="2:25" x14ac:dyDescent="0.25">
      <c r="B48" s="35" t="s">
        <v>25</v>
      </c>
      <c r="C48" s="36"/>
      <c r="D48" s="36"/>
      <c r="E48" s="36"/>
      <c r="F48" s="37"/>
      <c r="G48" s="2">
        <v>0.8</v>
      </c>
      <c r="I48" s="19"/>
      <c r="J48" s="19"/>
      <c r="K48" s="19"/>
      <c r="L48" s="19"/>
      <c r="M48" s="19"/>
      <c r="N48" s="19"/>
      <c r="T48" s="19"/>
      <c r="U48" s="19"/>
      <c r="V48" s="19"/>
      <c r="W48" s="19"/>
      <c r="X48" s="19"/>
      <c r="Y48" s="19"/>
    </row>
    <row r="49" spans="2:25" x14ac:dyDescent="0.25">
      <c r="G49" s="25"/>
      <c r="I49" s="19"/>
      <c r="J49" s="19"/>
      <c r="K49" s="19"/>
      <c r="L49" s="19"/>
      <c r="M49" s="19"/>
      <c r="N49" s="19"/>
      <c r="T49" s="19"/>
      <c r="U49" s="19"/>
      <c r="V49" s="19"/>
      <c r="W49" s="19"/>
      <c r="X49" s="19"/>
      <c r="Y49" s="19"/>
    </row>
    <row r="50" spans="2:25" x14ac:dyDescent="0.25">
      <c r="B50" s="35" t="s">
        <v>26</v>
      </c>
      <c r="C50" s="36"/>
      <c r="D50" s="36"/>
      <c r="E50" s="36"/>
      <c r="F50" s="37"/>
      <c r="G50" s="22">
        <f>((G47*1000)/(G46-$G$45))/G48</f>
        <v>4.1208791208791204</v>
      </c>
      <c r="I50" s="19"/>
      <c r="J50" s="19"/>
      <c r="K50" s="19"/>
      <c r="L50" s="19"/>
      <c r="M50" s="19"/>
      <c r="N50" s="19"/>
      <c r="T50" s="19"/>
      <c r="U50" s="19"/>
      <c r="V50" s="19"/>
      <c r="W50" s="19"/>
      <c r="X50" s="19"/>
      <c r="Y50" s="19"/>
    </row>
    <row r="51" spans="2:25" x14ac:dyDescent="0.25">
      <c r="B51" s="35" t="s">
        <v>27</v>
      </c>
      <c r="C51" s="36"/>
      <c r="D51" s="36"/>
      <c r="E51" s="36"/>
      <c r="F51" s="37"/>
      <c r="G51" s="26">
        <f>G50*G44</f>
        <v>1236.2637362637361</v>
      </c>
      <c r="I51" s="19"/>
      <c r="J51" s="19"/>
      <c r="K51" s="19"/>
      <c r="L51" s="19"/>
      <c r="M51" s="19"/>
      <c r="N51" s="19"/>
      <c r="T51" s="19"/>
      <c r="U51" s="19"/>
      <c r="V51" s="19"/>
      <c r="W51" s="19"/>
      <c r="X51" s="19"/>
      <c r="Y51" s="19"/>
    </row>
    <row r="52" spans="2:25" x14ac:dyDescent="0.25">
      <c r="G52" s="19"/>
      <c r="I52" s="19"/>
      <c r="J52" s="19"/>
      <c r="K52" s="19"/>
      <c r="L52" s="19"/>
      <c r="M52" s="19"/>
      <c r="N52" s="19"/>
      <c r="T52" s="19"/>
      <c r="U52" s="19"/>
      <c r="V52" s="19"/>
      <c r="W52" s="19"/>
      <c r="X52" s="19"/>
      <c r="Y52" s="19"/>
    </row>
    <row r="53" spans="2:25" x14ac:dyDescent="0.25">
      <c r="G53" s="27"/>
    </row>
    <row r="54" spans="2:25" ht="42" customHeight="1" x14ac:dyDescent="0.25">
      <c r="B54" s="38" t="s">
        <v>28</v>
      </c>
      <c r="C54" s="39" t="s">
        <v>29</v>
      </c>
      <c r="D54" s="40"/>
      <c r="E54" s="40"/>
      <c r="F54" s="40"/>
      <c r="G54" s="40"/>
    </row>
    <row r="55" spans="2:25" ht="64.5" customHeight="1" x14ac:dyDescent="0.25">
      <c r="B55" s="38"/>
      <c r="C55" s="28" t="str">
        <f>$B$5</f>
        <v>В состоянии сна (0,8 met)</v>
      </c>
      <c r="D55" s="28" t="str">
        <f>$B$6</f>
        <v>В состоянии покоя (1,0 met)</v>
      </c>
      <c r="E55" s="28" t="str">
        <f>$B$7</f>
        <v>Легкий физический труд (1,2 met)</v>
      </c>
      <c r="F55" s="28" t="str">
        <f>$B$8</f>
        <v>Работа средней тяжести (2,0 met)</v>
      </c>
      <c r="G55" s="28" t="str">
        <f>$B$9</f>
        <v>Тяжелый физический труд (3,0 met)</v>
      </c>
    </row>
    <row r="56" spans="2:25" x14ac:dyDescent="0.25">
      <c r="B56" s="29">
        <v>600</v>
      </c>
      <c r="C56" s="30">
        <f>$I$5/(B56-$G$45)</f>
        <v>80</v>
      </c>
      <c r="D56" s="30">
        <f>$I$6/(B56-$G$45)</f>
        <v>120</v>
      </c>
      <c r="E56" s="30">
        <f>$I$7/(B56-$G$45)</f>
        <v>166.66666666666666</v>
      </c>
      <c r="F56" s="30">
        <f>$I$8/(B56-$G$45)</f>
        <v>233.33333333333334</v>
      </c>
      <c r="G56" s="30">
        <f>$I$9/(B56-$G$45)</f>
        <v>300</v>
      </c>
    </row>
    <row r="57" spans="2:25" x14ac:dyDescent="0.25">
      <c r="B57" s="29">
        <v>700</v>
      </c>
      <c r="C57" s="30">
        <f t="shared" ref="C57:C75" si="1">$I$5/(B57-$G$45)</f>
        <v>48</v>
      </c>
      <c r="D57" s="30">
        <f t="shared" ref="D57:D75" si="2">$I$6/(B57-$G$45)</f>
        <v>72</v>
      </c>
      <c r="E57" s="30">
        <f t="shared" ref="E57:E75" si="3">$I$7/(B57-$G$45)</f>
        <v>100</v>
      </c>
      <c r="F57" s="30">
        <f t="shared" ref="F57:F75" si="4">$I$8/(B57-$G$45)</f>
        <v>140</v>
      </c>
      <c r="G57" s="30">
        <f t="shared" ref="G57:G75" si="5">$I$9/(B57-$G$45)</f>
        <v>180</v>
      </c>
    </row>
    <row r="58" spans="2:25" x14ac:dyDescent="0.25">
      <c r="B58" s="29">
        <v>800</v>
      </c>
      <c r="C58" s="30">
        <f t="shared" si="1"/>
        <v>34.285714285714285</v>
      </c>
      <c r="D58" s="30">
        <f t="shared" si="2"/>
        <v>51.428571428571431</v>
      </c>
      <c r="E58" s="30">
        <f t="shared" si="3"/>
        <v>71.428571428571431</v>
      </c>
      <c r="F58" s="30">
        <f t="shared" si="4"/>
        <v>100</v>
      </c>
      <c r="G58" s="30">
        <f t="shared" si="5"/>
        <v>128.57142857142858</v>
      </c>
    </row>
    <row r="59" spans="2:25" x14ac:dyDescent="0.25">
      <c r="B59" s="29">
        <v>900</v>
      </c>
      <c r="C59" s="30">
        <f t="shared" si="1"/>
        <v>26.666666666666668</v>
      </c>
      <c r="D59" s="30">
        <f t="shared" si="2"/>
        <v>40</v>
      </c>
      <c r="E59" s="30">
        <f t="shared" si="3"/>
        <v>55.555555555555557</v>
      </c>
      <c r="F59" s="30">
        <f t="shared" si="4"/>
        <v>77.777777777777771</v>
      </c>
      <c r="G59" s="30">
        <f t="shared" si="5"/>
        <v>100</v>
      </c>
    </row>
    <row r="60" spans="2:25" x14ac:dyDescent="0.25">
      <c r="B60" s="29">
        <v>1000</v>
      </c>
      <c r="C60" s="30">
        <f t="shared" si="1"/>
        <v>21.818181818181817</v>
      </c>
      <c r="D60" s="30">
        <f t="shared" si="2"/>
        <v>32.727272727272727</v>
      </c>
      <c r="E60" s="30">
        <f t="shared" si="3"/>
        <v>45.454545454545453</v>
      </c>
      <c r="F60" s="30">
        <f t="shared" si="4"/>
        <v>63.636363636363633</v>
      </c>
      <c r="G60" s="30">
        <f t="shared" si="5"/>
        <v>81.818181818181813</v>
      </c>
    </row>
    <row r="61" spans="2:25" x14ac:dyDescent="0.25">
      <c r="B61" s="29">
        <v>1100</v>
      </c>
      <c r="C61" s="30">
        <f t="shared" si="1"/>
        <v>18.46153846153846</v>
      </c>
      <c r="D61" s="30">
        <f t="shared" si="2"/>
        <v>27.692307692307693</v>
      </c>
      <c r="E61" s="30">
        <f t="shared" si="3"/>
        <v>38.46153846153846</v>
      </c>
      <c r="F61" s="30">
        <f t="shared" si="4"/>
        <v>53.846153846153847</v>
      </c>
      <c r="G61" s="30">
        <f t="shared" si="5"/>
        <v>69.230769230769226</v>
      </c>
    </row>
    <row r="62" spans="2:25" x14ac:dyDescent="0.25">
      <c r="B62" s="29">
        <v>1200</v>
      </c>
      <c r="C62" s="30">
        <f t="shared" si="1"/>
        <v>16</v>
      </c>
      <c r="D62" s="30">
        <f t="shared" si="2"/>
        <v>24</v>
      </c>
      <c r="E62" s="30">
        <f t="shared" si="3"/>
        <v>33.333333333333336</v>
      </c>
      <c r="F62" s="30">
        <f t="shared" si="4"/>
        <v>46.666666666666664</v>
      </c>
      <c r="G62" s="30">
        <f t="shared" si="5"/>
        <v>60</v>
      </c>
    </row>
    <row r="63" spans="2:25" x14ac:dyDescent="0.25">
      <c r="B63" s="29">
        <v>1300</v>
      </c>
      <c r="C63" s="30">
        <f t="shared" si="1"/>
        <v>14.117647058823529</v>
      </c>
      <c r="D63" s="30">
        <f t="shared" si="2"/>
        <v>21.176470588235293</v>
      </c>
      <c r="E63" s="30">
        <f t="shared" si="3"/>
        <v>29.411764705882351</v>
      </c>
      <c r="F63" s="30">
        <f t="shared" si="4"/>
        <v>41.176470588235297</v>
      </c>
      <c r="G63" s="30">
        <f t="shared" si="5"/>
        <v>52.941176470588232</v>
      </c>
    </row>
    <row r="64" spans="2:25" x14ac:dyDescent="0.25">
      <c r="B64" s="29">
        <v>1400</v>
      </c>
      <c r="C64" s="30">
        <f t="shared" si="1"/>
        <v>12.631578947368421</v>
      </c>
      <c r="D64" s="30">
        <f t="shared" si="2"/>
        <v>18.94736842105263</v>
      </c>
      <c r="E64" s="30">
        <f t="shared" si="3"/>
        <v>26.315789473684209</v>
      </c>
      <c r="F64" s="30">
        <f t="shared" si="4"/>
        <v>36.842105263157897</v>
      </c>
      <c r="G64" s="30">
        <f t="shared" si="5"/>
        <v>47.368421052631582</v>
      </c>
    </row>
    <row r="65" spans="2:25" x14ac:dyDescent="0.25">
      <c r="B65" s="29">
        <v>1500</v>
      </c>
      <c r="C65" s="30">
        <f t="shared" si="1"/>
        <v>11.428571428571429</v>
      </c>
      <c r="D65" s="30">
        <f t="shared" si="2"/>
        <v>17.142857142857142</v>
      </c>
      <c r="E65" s="30">
        <f t="shared" si="3"/>
        <v>23.80952380952381</v>
      </c>
      <c r="F65" s="30">
        <f t="shared" si="4"/>
        <v>33.333333333333336</v>
      </c>
      <c r="G65" s="30">
        <f t="shared" si="5"/>
        <v>42.857142857142854</v>
      </c>
    </row>
    <row r="66" spans="2:25" x14ac:dyDescent="0.25">
      <c r="B66" s="29">
        <v>1600</v>
      </c>
      <c r="C66" s="30">
        <f t="shared" si="1"/>
        <v>10.434782608695652</v>
      </c>
      <c r="D66" s="30">
        <f t="shared" si="2"/>
        <v>15.652173913043478</v>
      </c>
      <c r="E66" s="30">
        <f t="shared" si="3"/>
        <v>21.739130434782609</v>
      </c>
      <c r="F66" s="30">
        <f t="shared" si="4"/>
        <v>30.434782608695652</v>
      </c>
      <c r="G66" s="30">
        <f t="shared" si="5"/>
        <v>39.130434782608695</v>
      </c>
    </row>
    <row r="67" spans="2:25" x14ac:dyDescent="0.25">
      <c r="B67" s="29">
        <v>1700</v>
      </c>
      <c r="C67" s="30">
        <f t="shared" si="1"/>
        <v>9.6</v>
      </c>
      <c r="D67" s="30">
        <f t="shared" si="2"/>
        <v>14.4</v>
      </c>
      <c r="E67" s="30">
        <f t="shared" si="3"/>
        <v>20</v>
      </c>
      <c r="F67" s="30">
        <f t="shared" si="4"/>
        <v>28</v>
      </c>
      <c r="G67" s="30">
        <f t="shared" si="5"/>
        <v>36</v>
      </c>
    </row>
    <row r="68" spans="2:25" x14ac:dyDescent="0.25">
      <c r="B68" s="29">
        <v>1800</v>
      </c>
      <c r="C68" s="30">
        <f t="shared" si="1"/>
        <v>8.8888888888888893</v>
      </c>
      <c r="D68" s="30">
        <f t="shared" si="2"/>
        <v>13.333333333333334</v>
      </c>
      <c r="E68" s="30">
        <f t="shared" si="3"/>
        <v>18.518518518518519</v>
      </c>
      <c r="F68" s="30">
        <f t="shared" si="4"/>
        <v>25.925925925925927</v>
      </c>
      <c r="G68" s="30">
        <f t="shared" si="5"/>
        <v>33.333333333333336</v>
      </c>
    </row>
    <row r="69" spans="2:25" x14ac:dyDescent="0.25">
      <c r="B69" s="29">
        <v>1900</v>
      </c>
      <c r="C69" s="30">
        <f t="shared" si="1"/>
        <v>8.2758620689655178</v>
      </c>
      <c r="D69" s="30">
        <f t="shared" si="2"/>
        <v>12.413793103448276</v>
      </c>
      <c r="E69" s="30">
        <f t="shared" si="3"/>
        <v>17.241379310344829</v>
      </c>
      <c r="F69" s="30">
        <f t="shared" si="4"/>
        <v>24.137931034482758</v>
      </c>
      <c r="G69" s="30">
        <f t="shared" si="5"/>
        <v>31.03448275862069</v>
      </c>
    </row>
    <row r="70" spans="2:25" x14ac:dyDescent="0.25">
      <c r="B70" s="29">
        <v>2000</v>
      </c>
      <c r="C70" s="30">
        <f t="shared" si="1"/>
        <v>7.741935483870968</v>
      </c>
      <c r="D70" s="30">
        <f t="shared" si="2"/>
        <v>11.612903225806452</v>
      </c>
      <c r="E70" s="30">
        <f t="shared" si="3"/>
        <v>16.129032258064516</v>
      </c>
      <c r="F70" s="30">
        <f t="shared" si="4"/>
        <v>22.580645161290324</v>
      </c>
      <c r="G70" s="30">
        <f t="shared" si="5"/>
        <v>29.032258064516128</v>
      </c>
      <c r="I70" s="19"/>
      <c r="J70" s="19"/>
      <c r="K70" s="19"/>
      <c r="L70" s="19"/>
      <c r="M70" s="19"/>
      <c r="N70" s="19"/>
      <c r="T70" s="19"/>
      <c r="U70" s="19"/>
      <c r="V70" s="19"/>
      <c r="W70" s="19"/>
      <c r="X70" s="19"/>
      <c r="Y70" s="19"/>
    </row>
    <row r="71" spans="2:25" x14ac:dyDescent="0.25">
      <c r="B71" s="29">
        <v>2100</v>
      </c>
      <c r="C71" s="30">
        <f t="shared" si="1"/>
        <v>7.2727272727272725</v>
      </c>
      <c r="D71" s="30">
        <f t="shared" si="2"/>
        <v>10.909090909090908</v>
      </c>
      <c r="E71" s="30">
        <f t="shared" si="3"/>
        <v>15.151515151515152</v>
      </c>
      <c r="F71" s="30">
        <f t="shared" si="4"/>
        <v>21.212121212121211</v>
      </c>
      <c r="G71" s="30">
        <f t="shared" si="5"/>
        <v>27.272727272727273</v>
      </c>
      <c r="I71" s="19"/>
      <c r="J71" s="19"/>
      <c r="K71" s="19"/>
      <c r="L71" s="19"/>
      <c r="M71" s="19"/>
      <c r="N71" s="19"/>
      <c r="T71" s="19"/>
      <c r="U71" s="19"/>
      <c r="V71" s="19"/>
      <c r="W71" s="19"/>
      <c r="X71" s="19"/>
      <c r="Y71" s="19"/>
    </row>
    <row r="72" spans="2:25" x14ac:dyDescent="0.25">
      <c r="B72" s="29">
        <v>2200</v>
      </c>
      <c r="C72" s="30">
        <f t="shared" si="1"/>
        <v>6.8571428571428568</v>
      </c>
      <c r="D72" s="30">
        <f t="shared" si="2"/>
        <v>10.285714285714286</v>
      </c>
      <c r="E72" s="30">
        <f t="shared" si="3"/>
        <v>14.285714285714286</v>
      </c>
      <c r="F72" s="30">
        <f t="shared" si="4"/>
        <v>20</v>
      </c>
      <c r="G72" s="30">
        <f t="shared" si="5"/>
        <v>25.714285714285715</v>
      </c>
      <c r="I72" s="19"/>
      <c r="J72" s="19"/>
      <c r="K72" s="19"/>
      <c r="L72" s="19"/>
      <c r="M72" s="19"/>
      <c r="N72" s="19"/>
      <c r="T72" s="19"/>
      <c r="U72" s="19"/>
      <c r="V72" s="19"/>
      <c r="W72" s="19"/>
      <c r="X72" s="19"/>
      <c r="Y72" s="19"/>
    </row>
    <row r="73" spans="2:25" x14ac:dyDescent="0.25">
      <c r="B73" s="29">
        <v>2300</v>
      </c>
      <c r="C73" s="30">
        <f t="shared" si="1"/>
        <v>6.4864864864864868</v>
      </c>
      <c r="D73" s="30">
        <f t="shared" si="2"/>
        <v>9.7297297297297298</v>
      </c>
      <c r="E73" s="30">
        <f t="shared" si="3"/>
        <v>13.513513513513514</v>
      </c>
      <c r="F73" s="30">
        <f t="shared" si="4"/>
        <v>18.918918918918919</v>
      </c>
      <c r="G73" s="30">
        <f t="shared" si="5"/>
        <v>24.324324324324323</v>
      </c>
      <c r="I73" s="19"/>
      <c r="J73" s="19"/>
      <c r="K73" s="19"/>
      <c r="L73" s="19"/>
      <c r="M73" s="19"/>
      <c r="N73" s="19"/>
      <c r="T73" s="19"/>
      <c r="U73" s="19"/>
      <c r="V73" s="19"/>
      <c r="W73" s="19"/>
      <c r="X73" s="19"/>
      <c r="Y73" s="19"/>
    </row>
    <row r="74" spans="2:25" x14ac:dyDescent="0.25">
      <c r="B74" s="29">
        <v>2400</v>
      </c>
      <c r="C74" s="30">
        <f t="shared" si="1"/>
        <v>6.1538461538461542</v>
      </c>
      <c r="D74" s="30">
        <f t="shared" si="2"/>
        <v>9.2307692307692299</v>
      </c>
      <c r="E74" s="30">
        <f t="shared" si="3"/>
        <v>12.820512820512821</v>
      </c>
      <c r="F74" s="30">
        <f t="shared" si="4"/>
        <v>17.948717948717949</v>
      </c>
      <c r="G74" s="30">
        <f t="shared" si="5"/>
        <v>23.076923076923077</v>
      </c>
      <c r="I74" s="19"/>
      <c r="J74" s="19"/>
      <c r="K74" s="19"/>
      <c r="L74" s="19"/>
      <c r="M74" s="19"/>
      <c r="N74" s="19"/>
      <c r="T74" s="19"/>
      <c r="U74" s="19"/>
      <c r="V74" s="19"/>
      <c r="W74" s="19"/>
      <c r="X74" s="19"/>
      <c r="Y74" s="19"/>
    </row>
    <row r="75" spans="2:25" x14ac:dyDescent="0.25">
      <c r="B75" s="29">
        <v>2500</v>
      </c>
      <c r="C75" s="30">
        <f t="shared" si="1"/>
        <v>5.8536585365853657</v>
      </c>
      <c r="D75" s="30">
        <f t="shared" si="2"/>
        <v>8.7804878048780495</v>
      </c>
      <c r="E75" s="30">
        <f t="shared" si="3"/>
        <v>12.195121951219512</v>
      </c>
      <c r="F75" s="30">
        <f t="shared" si="4"/>
        <v>17.073170731707318</v>
      </c>
      <c r="G75" s="30">
        <f t="shared" si="5"/>
        <v>21.951219512195124</v>
      </c>
      <c r="I75" s="19"/>
      <c r="J75" s="19"/>
      <c r="K75" s="19"/>
      <c r="L75" s="19"/>
      <c r="M75" s="19"/>
      <c r="N75" s="19"/>
      <c r="T75" s="19"/>
      <c r="U75" s="19"/>
      <c r="V75" s="19"/>
      <c r="W75" s="19"/>
      <c r="X75" s="19"/>
      <c r="Y75" s="19"/>
    </row>
    <row r="76" spans="2:25" x14ac:dyDescent="0.25">
      <c r="G76" s="19"/>
      <c r="I76" s="19"/>
      <c r="J76" s="19"/>
      <c r="K76" s="19"/>
      <c r="L76" s="19"/>
      <c r="M76" s="19"/>
      <c r="N76" s="19"/>
      <c r="T76" s="19"/>
      <c r="U76" s="19"/>
      <c r="V76" s="19"/>
      <c r="W76" s="19"/>
      <c r="X76" s="19"/>
      <c r="Y76" s="19"/>
    </row>
    <row r="77" spans="2:25" s="17" customFormat="1" x14ac:dyDescent="0.25">
      <c r="G77" s="23"/>
      <c r="I77" s="23"/>
      <c r="J77" s="23"/>
      <c r="K77" s="23"/>
      <c r="L77" s="23"/>
      <c r="M77" s="23"/>
      <c r="N77" s="23"/>
      <c r="T77" s="23"/>
      <c r="U77" s="23"/>
      <c r="V77" s="23"/>
      <c r="W77" s="23"/>
      <c r="X77" s="23"/>
      <c r="Y77" s="23"/>
    </row>
    <row r="78" spans="2:25" x14ac:dyDescent="0.25">
      <c r="G78" s="19"/>
      <c r="I78" s="19"/>
      <c r="J78" s="19"/>
      <c r="K78" s="19"/>
      <c r="L78" s="19"/>
      <c r="M78" s="19"/>
      <c r="N78" s="19"/>
      <c r="T78" s="19"/>
      <c r="U78" s="19"/>
      <c r="V78" s="19"/>
      <c r="W78" s="19"/>
      <c r="X78" s="19"/>
      <c r="Y78" s="19"/>
    </row>
    <row r="79" spans="2:25" x14ac:dyDescent="0.25">
      <c r="G79" s="19"/>
      <c r="I79" s="19"/>
      <c r="J79" s="19"/>
      <c r="K79" s="19"/>
      <c r="L79" s="19"/>
      <c r="M79" s="19"/>
      <c r="N79" s="19"/>
      <c r="T79" s="19"/>
      <c r="U79" s="19"/>
      <c r="V79" s="19"/>
      <c r="W79" s="19"/>
      <c r="X79" s="19"/>
      <c r="Y79" s="19"/>
    </row>
    <row r="80" spans="2:25" x14ac:dyDescent="0.25">
      <c r="B80" s="35" t="s">
        <v>30</v>
      </c>
      <c r="C80" s="36"/>
      <c r="D80" s="36"/>
      <c r="E80" s="36"/>
      <c r="F80" s="37"/>
      <c r="G80" s="2">
        <v>180</v>
      </c>
      <c r="I80" s="19"/>
      <c r="J80" s="19"/>
      <c r="K80" s="19"/>
      <c r="L80" s="19"/>
      <c r="M80" s="19"/>
      <c r="N80" s="19"/>
      <c r="T80" s="19"/>
      <c r="U80" s="19"/>
      <c r="V80" s="19"/>
      <c r="W80" s="19"/>
      <c r="X80" s="19"/>
      <c r="Y80" s="19"/>
    </row>
    <row r="81" spans="2:25" x14ac:dyDescent="0.25">
      <c r="B81" s="35" t="s">
        <v>31</v>
      </c>
      <c r="C81" s="36"/>
      <c r="D81" s="36"/>
      <c r="E81" s="36"/>
      <c r="F81" s="37"/>
      <c r="G81" s="2">
        <v>6.5</v>
      </c>
      <c r="I81" s="19"/>
      <c r="J81" s="19"/>
      <c r="K81" s="19"/>
      <c r="L81" s="19"/>
      <c r="M81" s="19"/>
      <c r="N81" s="19"/>
      <c r="T81" s="19"/>
      <c r="U81" s="19"/>
      <c r="V81" s="19"/>
      <c r="W81" s="19"/>
      <c r="X81" s="19"/>
      <c r="Y81" s="19"/>
    </row>
    <row r="82" spans="2:25" x14ac:dyDescent="0.25">
      <c r="B82" s="35" t="s">
        <v>32</v>
      </c>
      <c r="C82" s="36"/>
      <c r="D82" s="36"/>
      <c r="E82" s="36"/>
      <c r="F82" s="37"/>
      <c r="G82" s="2">
        <v>300</v>
      </c>
      <c r="I82" s="19"/>
      <c r="J82" s="19"/>
      <c r="K82" s="19"/>
      <c r="L82" s="19"/>
      <c r="M82" s="19"/>
      <c r="N82" s="19"/>
      <c r="T82" s="19"/>
      <c r="U82" s="19"/>
      <c r="V82" s="19"/>
      <c r="W82" s="19"/>
      <c r="X82" s="19"/>
      <c r="Y82" s="19"/>
    </row>
    <row r="83" spans="2:25" x14ac:dyDescent="0.25">
      <c r="B83" s="35" t="s">
        <v>33</v>
      </c>
      <c r="C83" s="36"/>
      <c r="D83" s="36"/>
      <c r="E83" s="36"/>
      <c r="F83" s="37"/>
      <c r="G83" s="2">
        <v>450</v>
      </c>
      <c r="I83" s="19"/>
      <c r="J83" s="19"/>
      <c r="K83" s="19"/>
      <c r="L83" s="19"/>
      <c r="M83" s="19"/>
      <c r="N83" s="19"/>
      <c r="T83" s="19"/>
      <c r="U83" s="19"/>
      <c r="V83" s="19"/>
      <c r="W83" s="19"/>
      <c r="X83" s="19"/>
      <c r="Y83" s="19"/>
    </row>
    <row r="84" spans="2:25" x14ac:dyDescent="0.25">
      <c r="B84" s="35" t="s">
        <v>34</v>
      </c>
      <c r="C84" s="36"/>
      <c r="D84" s="36"/>
      <c r="E84" s="36"/>
      <c r="F84" s="37"/>
      <c r="G84" s="2">
        <v>5000</v>
      </c>
      <c r="I84" s="19"/>
      <c r="J84" s="19"/>
      <c r="K84" s="19"/>
      <c r="L84" s="19"/>
      <c r="M84" s="19"/>
      <c r="N84" s="19"/>
      <c r="T84" s="19"/>
      <c r="U84" s="19"/>
      <c r="V84" s="19"/>
      <c r="W84" s="19"/>
      <c r="X84" s="19"/>
      <c r="Y84" s="19"/>
    </row>
    <row r="85" spans="2:25" x14ac:dyDescent="0.25">
      <c r="B85" s="35" t="s">
        <v>35</v>
      </c>
      <c r="C85" s="36"/>
      <c r="D85" s="36"/>
      <c r="E85" s="36"/>
      <c r="F85" s="37"/>
      <c r="G85" s="2">
        <v>20</v>
      </c>
      <c r="I85" s="19"/>
      <c r="J85" s="19"/>
      <c r="K85" s="19"/>
      <c r="L85" s="19"/>
      <c r="M85" s="19"/>
      <c r="N85" s="19"/>
      <c r="T85" s="19"/>
      <c r="U85" s="19"/>
      <c r="V85" s="19"/>
      <c r="W85" s="19"/>
      <c r="X85" s="19"/>
      <c r="Y85" s="19"/>
    </row>
    <row r="86" spans="2:25" x14ac:dyDescent="0.25">
      <c r="G86" s="25"/>
      <c r="I86" s="19"/>
      <c r="J86" s="19"/>
      <c r="K86" s="19"/>
      <c r="L86" s="19"/>
      <c r="M86" s="19"/>
      <c r="N86" s="19"/>
      <c r="T86" s="19"/>
      <c r="U86" s="19"/>
      <c r="V86" s="19"/>
      <c r="W86" s="19"/>
      <c r="X86" s="19"/>
      <c r="Y86" s="19"/>
    </row>
    <row r="87" spans="2:25" x14ac:dyDescent="0.25">
      <c r="B87" s="35" t="s">
        <v>36</v>
      </c>
      <c r="C87" s="36"/>
      <c r="D87" s="36"/>
      <c r="E87" s="36"/>
      <c r="F87" s="37"/>
      <c r="G87" s="31">
        <f>G80*G81</f>
        <v>1170</v>
      </c>
      <c r="I87" s="19"/>
      <c r="J87" s="19"/>
      <c r="K87" s="19"/>
      <c r="L87" s="19"/>
      <c r="M87" s="19"/>
      <c r="N87" s="19"/>
      <c r="T87" s="19"/>
      <c r="U87" s="19"/>
      <c r="V87" s="19"/>
      <c r="W87" s="19"/>
      <c r="X87" s="19"/>
      <c r="Y87" s="19"/>
    </row>
    <row r="88" spans="2:25" x14ac:dyDescent="0.25">
      <c r="B88" s="35" t="s">
        <v>37</v>
      </c>
      <c r="C88" s="36"/>
      <c r="D88" s="36"/>
      <c r="E88" s="36"/>
      <c r="F88" s="37"/>
      <c r="G88" s="22">
        <f>G87/G82</f>
        <v>3.9</v>
      </c>
      <c r="I88" s="19"/>
      <c r="J88" s="19"/>
      <c r="K88" s="19"/>
      <c r="L88" s="19"/>
      <c r="M88" s="19"/>
      <c r="N88" s="19"/>
      <c r="T88" s="19"/>
      <c r="U88" s="19"/>
      <c r="V88" s="19"/>
      <c r="W88" s="19"/>
      <c r="X88" s="19"/>
      <c r="Y88" s="19"/>
    </row>
    <row r="89" spans="2:25" x14ac:dyDescent="0.25">
      <c r="B89" s="35" t="s">
        <v>38</v>
      </c>
      <c r="C89" s="36"/>
      <c r="D89" s="36"/>
      <c r="E89" s="36"/>
      <c r="F89" s="37"/>
      <c r="G89" s="22">
        <f>G80/G82</f>
        <v>0.6</v>
      </c>
      <c r="I89" s="19"/>
      <c r="J89" s="19"/>
      <c r="K89" s="19"/>
      <c r="L89" s="19"/>
      <c r="M89" s="19"/>
      <c r="N89" s="19"/>
      <c r="T89" s="19"/>
      <c r="U89" s="19"/>
      <c r="V89" s="19"/>
      <c r="W89" s="19"/>
      <c r="X89" s="19"/>
      <c r="Y89" s="19"/>
    </row>
    <row r="90" spans="2:25" x14ac:dyDescent="0.25">
      <c r="B90" s="35" t="s">
        <v>39</v>
      </c>
      <c r="C90" s="36"/>
      <c r="D90" s="36"/>
      <c r="E90" s="36"/>
      <c r="F90" s="37"/>
      <c r="G90" s="26">
        <f>((G88*(G84-G83))/(G85*1000))*60</f>
        <v>53.234999999999999</v>
      </c>
      <c r="I90" s="19"/>
      <c r="J90" s="19"/>
      <c r="K90" s="19"/>
      <c r="L90" s="19"/>
      <c r="M90" s="19"/>
      <c r="N90" s="19"/>
      <c r="T90" s="19"/>
      <c r="U90" s="19"/>
      <c r="V90" s="19"/>
      <c r="W90" s="19"/>
      <c r="X90" s="19"/>
      <c r="Y90" s="19"/>
    </row>
    <row r="91" spans="2:25" x14ac:dyDescent="0.25">
      <c r="B91" s="35" t="s">
        <v>40</v>
      </c>
      <c r="C91" s="36"/>
      <c r="D91" s="36"/>
      <c r="E91" s="36"/>
      <c r="F91" s="37"/>
      <c r="G91" s="32">
        <f>((G88*(G84-G83))/(G85*1000))</f>
        <v>0.88724999999999998</v>
      </c>
      <c r="I91" s="19"/>
      <c r="J91" s="19"/>
      <c r="K91" s="19"/>
      <c r="L91" s="19"/>
      <c r="M91" s="19"/>
      <c r="N91" s="19"/>
      <c r="T91" s="19"/>
      <c r="U91" s="19"/>
      <c r="V91" s="19"/>
      <c r="W91" s="19"/>
      <c r="X91" s="19"/>
      <c r="Y91" s="19"/>
    </row>
    <row r="92" spans="2:25" x14ac:dyDescent="0.25">
      <c r="G92" s="19"/>
      <c r="I92" s="19"/>
      <c r="J92" s="19"/>
      <c r="K92" s="19"/>
      <c r="L92" s="19"/>
      <c r="M92" s="19"/>
      <c r="N92" s="19"/>
      <c r="T92" s="19"/>
      <c r="U92" s="19"/>
      <c r="V92" s="19"/>
      <c r="W92" s="19"/>
      <c r="X92" s="19"/>
      <c r="Y92" s="19"/>
    </row>
    <row r="93" spans="2:25" x14ac:dyDescent="0.25">
      <c r="G93" s="19"/>
      <c r="I93" s="19"/>
      <c r="J93" s="19"/>
      <c r="K93" s="19"/>
      <c r="L93" s="19"/>
      <c r="M93" s="19"/>
      <c r="N93" s="19"/>
      <c r="T93" s="19"/>
      <c r="U93" s="19"/>
      <c r="V93" s="19"/>
      <c r="W93" s="19"/>
      <c r="X93" s="19"/>
      <c r="Y93" s="19"/>
    </row>
    <row r="94" spans="2:25" ht="24.75" customHeight="1" x14ac:dyDescent="0.25">
      <c r="B94" s="38" t="s">
        <v>41</v>
      </c>
      <c r="C94" s="39" t="s">
        <v>42</v>
      </c>
      <c r="D94" s="40"/>
      <c r="E94" s="40"/>
      <c r="F94" s="40"/>
      <c r="G94" s="40"/>
      <c r="I94" s="19"/>
      <c r="J94" s="19"/>
      <c r="K94" s="19"/>
      <c r="L94" s="19"/>
      <c r="M94" s="19"/>
      <c r="N94" s="19"/>
      <c r="T94" s="19"/>
      <c r="U94" s="19"/>
      <c r="V94" s="19"/>
      <c r="W94" s="19"/>
      <c r="X94" s="19"/>
      <c r="Y94" s="19"/>
    </row>
    <row r="95" spans="2:25" ht="60" x14ac:dyDescent="0.25">
      <c r="B95" s="38"/>
      <c r="C95" s="28" t="str">
        <f>$B$5</f>
        <v>В состоянии сна (0,8 met)</v>
      </c>
      <c r="D95" s="28" t="str">
        <f>$B$6</f>
        <v>В состоянии покоя (1,0 met)</v>
      </c>
      <c r="E95" s="28" t="str">
        <f>$B$7</f>
        <v>Легкий физический труд (1,2 met)</v>
      </c>
      <c r="F95" s="28" t="str">
        <f>$B$8</f>
        <v>Работа средней тяжести (2,0 met)</v>
      </c>
      <c r="G95" s="28" t="str">
        <f>$B$9</f>
        <v>Тяжелый физический труд (3,0 met)</v>
      </c>
      <c r="I95" s="19"/>
      <c r="J95" s="19"/>
      <c r="K95" s="19"/>
      <c r="L95" s="19"/>
      <c r="M95" s="19"/>
      <c r="N95" s="19"/>
      <c r="T95" s="19"/>
      <c r="U95" s="19"/>
      <c r="V95" s="19"/>
      <c r="W95" s="19"/>
      <c r="X95" s="19"/>
      <c r="Y95" s="19"/>
    </row>
    <row r="96" spans="2:25" x14ac:dyDescent="0.25">
      <c r="B96" s="33">
        <v>500</v>
      </c>
      <c r="C96" s="22">
        <f t="shared" ref="C96:C120" si="6">(($G$88*($B96-$I$17))/$I$5)</f>
        <v>9.75E-3</v>
      </c>
      <c r="D96" s="22">
        <f t="shared" ref="D96:D120" si="7">(($G$88*($B96-$I$17))/$I$6)</f>
        <v>6.4999999999999997E-3</v>
      </c>
      <c r="E96" s="22">
        <f t="shared" ref="E96:E120" si="8">(($G$88*($B96-$I$17))/$I$7)</f>
        <v>4.6800000000000001E-3</v>
      </c>
      <c r="F96" s="22">
        <f t="shared" ref="F96:F120" si="9">(($G$88*($B96-$I$17))/$I$8)</f>
        <v>3.3428571428571426E-3</v>
      </c>
      <c r="G96" s="22">
        <f t="shared" ref="G96:G120" si="10">(($G$88*($B96-$I$17))/$I$9)</f>
        <v>2.5999999999999999E-3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2:25" x14ac:dyDescent="0.25">
      <c r="B97" s="33">
        <v>600</v>
      </c>
      <c r="C97" s="22">
        <f t="shared" si="6"/>
        <v>4.2250000000000003E-2</v>
      </c>
      <c r="D97" s="22">
        <f t="shared" si="7"/>
        <v>2.8166666666666666E-2</v>
      </c>
      <c r="E97" s="22">
        <f t="shared" si="8"/>
        <v>2.0279999999999999E-2</v>
      </c>
      <c r="F97" s="22">
        <f t="shared" si="9"/>
        <v>1.4485714285714286E-2</v>
      </c>
      <c r="G97" s="22">
        <f t="shared" si="10"/>
        <v>1.1266666666666666E-2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2:25" x14ac:dyDescent="0.25">
      <c r="B98" s="33">
        <v>700</v>
      </c>
      <c r="C98" s="22">
        <f t="shared" si="6"/>
        <v>7.4749999999999997E-2</v>
      </c>
      <c r="D98" s="22">
        <f t="shared" si="7"/>
        <v>4.9833333333333334E-2</v>
      </c>
      <c r="E98" s="22">
        <f t="shared" si="8"/>
        <v>3.5880000000000002E-2</v>
      </c>
      <c r="F98" s="22">
        <f t="shared" si="9"/>
        <v>2.5628571428571428E-2</v>
      </c>
      <c r="G98" s="22">
        <f t="shared" si="10"/>
        <v>1.9933333333333334E-2</v>
      </c>
      <c r="H98" s="34"/>
      <c r="I98" s="34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2:25" x14ac:dyDescent="0.25">
      <c r="B99" s="33">
        <v>800</v>
      </c>
      <c r="C99" s="22">
        <f t="shared" si="6"/>
        <v>0.10725</v>
      </c>
      <c r="D99" s="22">
        <f t="shared" si="7"/>
        <v>7.1499999999999994E-2</v>
      </c>
      <c r="E99" s="22">
        <f t="shared" si="8"/>
        <v>5.1479999999999998E-2</v>
      </c>
      <c r="F99" s="22">
        <f t="shared" si="9"/>
        <v>3.6771428571428573E-2</v>
      </c>
      <c r="G99" s="22">
        <f t="shared" si="10"/>
        <v>2.86E-2</v>
      </c>
      <c r="H99" s="18"/>
      <c r="I99" s="1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</row>
    <row r="100" spans="2:25" x14ac:dyDescent="0.25">
      <c r="B100" s="33">
        <v>900</v>
      </c>
      <c r="C100" s="22">
        <f t="shared" si="6"/>
        <v>0.13975000000000001</v>
      </c>
      <c r="D100" s="22">
        <f t="shared" si="7"/>
        <v>9.3166666666666662E-2</v>
      </c>
      <c r="E100" s="22">
        <f t="shared" si="8"/>
        <v>6.7080000000000001E-2</v>
      </c>
      <c r="F100" s="22">
        <f t="shared" si="9"/>
        <v>4.7914285714285715E-2</v>
      </c>
      <c r="G100" s="22">
        <f t="shared" si="10"/>
        <v>3.7266666666666663E-2</v>
      </c>
      <c r="H100" s="18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</row>
    <row r="101" spans="2:25" x14ac:dyDescent="0.25">
      <c r="B101" s="33">
        <v>1000</v>
      </c>
      <c r="C101" s="22">
        <f t="shared" si="6"/>
        <v>0.17224999999999999</v>
      </c>
      <c r="D101" s="22">
        <f t="shared" si="7"/>
        <v>0.11483333333333333</v>
      </c>
      <c r="E101" s="22">
        <f t="shared" si="8"/>
        <v>8.2680000000000003E-2</v>
      </c>
      <c r="F101" s="22">
        <f t="shared" si="9"/>
        <v>5.9057142857142857E-2</v>
      </c>
      <c r="G101" s="22">
        <f t="shared" si="10"/>
        <v>4.5933333333333333E-2</v>
      </c>
      <c r="H101" s="18"/>
      <c r="I101" s="18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</row>
    <row r="102" spans="2:25" x14ac:dyDescent="0.25">
      <c r="B102" s="33">
        <v>1100</v>
      </c>
      <c r="C102" s="22">
        <f t="shared" si="6"/>
        <v>0.20474999999999999</v>
      </c>
      <c r="D102" s="22">
        <f t="shared" si="7"/>
        <v>0.13650000000000001</v>
      </c>
      <c r="E102" s="22">
        <f t="shared" si="8"/>
        <v>9.8280000000000006E-2</v>
      </c>
      <c r="F102" s="22">
        <f t="shared" si="9"/>
        <v>7.0199999999999999E-2</v>
      </c>
      <c r="G102" s="22">
        <f t="shared" si="10"/>
        <v>5.4600000000000003E-2</v>
      </c>
      <c r="H102" s="18"/>
      <c r="I102" s="18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</row>
    <row r="103" spans="2:25" x14ac:dyDescent="0.25">
      <c r="B103" s="33">
        <v>1200</v>
      </c>
      <c r="C103" s="22">
        <f t="shared" si="6"/>
        <v>0.23724999999999999</v>
      </c>
      <c r="D103" s="22">
        <f t="shared" si="7"/>
        <v>0.15816666666666668</v>
      </c>
      <c r="E103" s="22">
        <f t="shared" si="8"/>
        <v>0.11388</v>
      </c>
      <c r="F103" s="22">
        <f t="shared" si="9"/>
        <v>8.1342857142857147E-2</v>
      </c>
      <c r="G103" s="22">
        <f t="shared" si="10"/>
        <v>6.3266666666666665E-2</v>
      </c>
      <c r="H103" s="18"/>
      <c r="I103" s="18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</row>
    <row r="104" spans="2:25" x14ac:dyDescent="0.25">
      <c r="B104" s="33">
        <v>1300</v>
      </c>
      <c r="C104" s="22">
        <f t="shared" si="6"/>
        <v>0.26974999999999999</v>
      </c>
      <c r="D104" s="22">
        <f t="shared" si="7"/>
        <v>0.17983333333333335</v>
      </c>
      <c r="E104" s="22">
        <f t="shared" si="8"/>
        <v>0.12948000000000001</v>
      </c>
      <c r="F104" s="22">
        <f t="shared" si="9"/>
        <v>9.2485714285714282E-2</v>
      </c>
      <c r="G104" s="22">
        <f t="shared" si="10"/>
        <v>7.1933333333333335E-2</v>
      </c>
      <c r="H104" s="18"/>
      <c r="I104" s="18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</row>
    <row r="105" spans="2:25" x14ac:dyDescent="0.25">
      <c r="B105" s="33">
        <v>1400</v>
      </c>
      <c r="C105" s="22">
        <f t="shared" si="6"/>
        <v>0.30225000000000002</v>
      </c>
      <c r="D105" s="22">
        <f t="shared" si="7"/>
        <v>0.20150000000000001</v>
      </c>
      <c r="E105" s="22">
        <f t="shared" si="8"/>
        <v>0.14507999999999999</v>
      </c>
      <c r="F105" s="22">
        <f t="shared" si="9"/>
        <v>0.10362857142857143</v>
      </c>
      <c r="G105" s="22">
        <f t="shared" si="10"/>
        <v>8.0600000000000005E-2</v>
      </c>
      <c r="H105" s="18"/>
      <c r="I105" s="18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</row>
    <row r="106" spans="2:25" x14ac:dyDescent="0.25">
      <c r="B106" s="33">
        <v>1500</v>
      </c>
      <c r="C106" s="22">
        <f t="shared" si="6"/>
        <v>0.33474999999999999</v>
      </c>
      <c r="D106" s="22">
        <f t="shared" si="7"/>
        <v>0.22316666666666668</v>
      </c>
      <c r="E106" s="22">
        <f t="shared" si="8"/>
        <v>0.16067999999999999</v>
      </c>
      <c r="F106" s="22">
        <f t="shared" si="9"/>
        <v>0.11477142857142857</v>
      </c>
      <c r="G106" s="22">
        <f t="shared" si="10"/>
        <v>8.9266666666666661E-2</v>
      </c>
      <c r="H106" s="18"/>
      <c r="I106" s="18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</row>
    <row r="107" spans="2:25" x14ac:dyDescent="0.25">
      <c r="B107" s="33">
        <v>1600</v>
      </c>
      <c r="C107" s="22">
        <f t="shared" si="6"/>
        <v>0.36725000000000002</v>
      </c>
      <c r="D107" s="22">
        <f t="shared" si="7"/>
        <v>0.24483333333333332</v>
      </c>
      <c r="E107" s="22">
        <f t="shared" si="8"/>
        <v>0.17627999999999999</v>
      </c>
      <c r="F107" s="22">
        <f t="shared" si="9"/>
        <v>0.1259142857142857</v>
      </c>
      <c r="G107" s="22">
        <f t="shared" si="10"/>
        <v>9.7933333333333331E-2</v>
      </c>
      <c r="H107" s="18"/>
      <c r="I107" s="18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</row>
    <row r="108" spans="2:25" x14ac:dyDescent="0.25">
      <c r="B108" s="33">
        <v>1700</v>
      </c>
      <c r="C108" s="22">
        <f t="shared" si="6"/>
        <v>0.39974999999999999</v>
      </c>
      <c r="D108" s="22">
        <f t="shared" si="7"/>
        <v>0.26650000000000001</v>
      </c>
      <c r="E108" s="22">
        <f t="shared" si="8"/>
        <v>0.19188</v>
      </c>
      <c r="F108" s="22">
        <f t="shared" si="9"/>
        <v>0.13705714285714285</v>
      </c>
      <c r="G108" s="22">
        <f t="shared" si="10"/>
        <v>0.1066</v>
      </c>
      <c r="H108" s="18"/>
      <c r="I108" s="18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</row>
    <row r="109" spans="2:25" x14ac:dyDescent="0.25">
      <c r="B109" s="33">
        <v>1800</v>
      </c>
      <c r="C109" s="22">
        <f t="shared" si="6"/>
        <v>0.43225000000000002</v>
      </c>
      <c r="D109" s="22">
        <f t="shared" si="7"/>
        <v>0.28816666666666668</v>
      </c>
      <c r="E109" s="22">
        <f t="shared" si="8"/>
        <v>0.20748</v>
      </c>
      <c r="F109" s="22">
        <f t="shared" si="9"/>
        <v>0.1482</v>
      </c>
      <c r="G109" s="22">
        <f t="shared" si="10"/>
        <v>0.11526666666666667</v>
      </c>
      <c r="H109" s="18"/>
      <c r="I109" s="18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</row>
    <row r="110" spans="2:25" x14ac:dyDescent="0.25">
      <c r="B110" s="33">
        <v>1900</v>
      </c>
      <c r="C110" s="22">
        <f t="shared" si="6"/>
        <v>0.46475</v>
      </c>
      <c r="D110" s="22">
        <f t="shared" si="7"/>
        <v>0.30983333333333335</v>
      </c>
      <c r="E110" s="22">
        <f t="shared" si="8"/>
        <v>0.22308</v>
      </c>
      <c r="F110" s="22">
        <f t="shared" si="9"/>
        <v>0.15934285714285715</v>
      </c>
      <c r="G110" s="22">
        <f t="shared" si="10"/>
        <v>0.12393333333333334</v>
      </c>
      <c r="H110" s="18"/>
      <c r="I110" s="18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</row>
    <row r="111" spans="2:25" x14ac:dyDescent="0.25">
      <c r="B111" s="33">
        <v>2000</v>
      </c>
      <c r="C111" s="22">
        <f t="shared" si="6"/>
        <v>0.49725000000000003</v>
      </c>
      <c r="D111" s="22">
        <f t="shared" si="7"/>
        <v>0.33150000000000002</v>
      </c>
      <c r="E111" s="22">
        <f t="shared" si="8"/>
        <v>0.23868</v>
      </c>
      <c r="F111" s="22">
        <f t="shared" si="9"/>
        <v>0.1704857142857143</v>
      </c>
      <c r="G111" s="22">
        <f t="shared" si="10"/>
        <v>0.1326</v>
      </c>
      <c r="H111" s="18"/>
      <c r="I111" s="18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</row>
    <row r="112" spans="2:25" x14ac:dyDescent="0.25">
      <c r="B112" s="33">
        <v>2100</v>
      </c>
      <c r="C112" s="22">
        <f t="shared" si="6"/>
        <v>0.52975000000000005</v>
      </c>
      <c r="D112" s="22">
        <f t="shared" si="7"/>
        <v>0.35316666666666668</v>
      </c>
      <c r="E112" s="22">
        <f t="shared" si="8"/>
        <v>0.25428000000000001</v>
      </c>
      <c r="F112" s="22">
        <f t="shared" si="9"/>
        <v>0.18162857142857142</v>
      </c>
      <c r="G112" s="22">
        <f t="shared" si="10"/>
        <v>0.14126666666666668</v>
      </c>
      <c r="H112" s="18"/>
      <c r="I112" s="18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</row>
    <row r="113" spans="2:22" x14ac:dyDescent="0.25">
      <c r="B113" s="33">
        <v>2200</v>
      </c>
      <c r="C113" s="22">
        <f t="shared" si="6"/>
        <v>0.56225000000000003</v>
      </c>
      <c r="D113" s="22">
        <f t="shared" si="7"/>
        <v>0.37483333333333335</v>
      </c>
      <c r="E113" s="22">
        <f t="shared" si="8"/>
        <v>0.26988000000000001</v>
      </c>
      <c r="F113" s="22">
        <f t="shared" si="9"/>
        <v>0.19277142857142857</v>
      </c>
      <c r="G113" s="22">
        <f t="shared" si="10"/>
        <v>0.14993333333333334</v>
      </c>
      <c r="H113" s="18"/>
      <c r="I113" s="18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</row>
    <row r="114" spans="2:22" x14ac:dyDescent="0.25">
      <c r="B114" s="33">
        <v>2300</v>
      </c>
      <c r="C114" s="22">
        <f t="shared" si="6"/>
        <v>0.59475</v>
      </c>
      <c r="D114" s="22">
        <f t="shared" si="7"/>
        <v>0.39650000000000002</v>
      </c>
      <c r="E114" s="22">
        <f t="shared" si="8"/>
        <v>0.28548000000000001</v>
      </c>
      <c r="F114" s="22">
        <f t="shared" si="9"/>
        <v>0.20391428571428571</v>
      </c>
      <c r="G114" s="22">
        <f t="shared" si="10"/>
        <v>0.15859999999999999</v>
      </c>
      <c r="H114" s="18"/>
      <c r="I114" s="18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</row>
    <row r="115" spans="2:22" x14ac:dyDescent="0.25">
      <c r="B115" s="33">
        <v>2400</v>
      </c>
      <c r="C115" s="22">
        <f t="shared" si="6"/>
        <v>0.62724999999999997</v>
      </c>
      <c r="D115" s="22">
        <f t="shared" si="7"/>
        <v>0.41816666666666669</v>
      </c>
      <c r="E115" s="22">
        <f t="shared" si="8"/>
        <v>0.30108000000000001</v>
      </c>
      <c r="F115" s="22">
        <f t="shared" si="9"/>
        <v>0.21505714285714286</v>
      </c>
      <c r="G115" s="22">
        <f t="shared" si="10"/>
        <v>0.16726666666666667</v>
      </c>
      <c r="H115" s="18"/>
      <c r="I115" s="18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</row>
    <row r="116" spans="2:22" x14ac:dyDescent="0.25">
      <c r="B116" s="33">
        <v>2500</v>
      </c>
      <c r="C116" s="22">
        <f t="shared" si="6"/>
        <v>0.65974999999999995</v>
      </c>
      <c r="D116" s="22">
        <f t="shared" si="7"/>
        <v>0.43983333333333335</v>
      </c>
      <c r="E116" s="22">
        <f t="shared" si="8"/>
        <v>0.31668000000000002</v>
      </c>
      <c r="F116" s="22">
        <f t="shared" si="9"/>
        <v>0.22620000000000001</v>
      </c>
      <c r="G116" s="22">
        <f t="shared" si="10"/>
        <v>0.17593333333333333</v>
      </c>
      <c r="H116" s="18"/>
      <c r="I116" s="18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</row>
    <row r="117" spans="2:22" x14ac:dyDescent="0.25">
      <c r="B117" s="33">
        <v>2600</v>
      </c>
      <c r="C117" s="22">
        <f t="shared" si="6"/>
        <v>0.69225000000000003</v>
      </c>
      <c r="D117" s="22">
        <f t="shared" si="7"/>
        <v>0.46150000000000002</v>
      </c>
      <c r="E117" s="22">
        <f t="shared" si="8"/>
        <v>0.33228000000000002</v>
      </c>
      <c r="F117" s="22">
        <f t="shared" si="9"/>
        <v>0.23734285714285713</v>
      </c>
      <c r="G117" s="22">
        <f t="shared" si="10"/>
        <v>0.18459999999999999</v>
      </c>
      <c r="H117" s="18"/>
      <c r="I117" s="18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</row>
    <row r="118" spans="2:22" x14ac:dyDescent="0.25">
      <c r="B118" s="33">
        <v>2700</v>
      </c>
      <c r="C118" s="22">
        <f t="shared" si="6"/>
        <v>0.72475000000000001</v>
      </c>
      <c r="D118" s="22">
        <f t="shared" si="7"/>
        <v>0.48316666666666669</v>
      </c>
      <c r="E118" s="22">
        <f t="shared" si="8"/>
        <v>0.34788000000000002</v>
      </c>
      <c r="F118" s="22">
        <f t="shared" si="9"/>
        <v>0.24848571428571428</v>
      </c>
      <c r="G118" s="22">
        <f t="shared" si="10"/>
        <v>0.19326666666666667</v>
      </c>
      <c r="H118" s="18"/>
      <c r="I118" s="18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</row>
    <row r="119" spans="2:22" x14ac:dyDescent="0.25">
      <c r="B119" s="33">
        <v>2800</v>
      </c>
      <c r="C119" s="22">
        <f t="shared" si="6"/>
        <v>0.75724999999999998</v>
      </c>
      <c r="D119" s="22">
        <f t="shared" si="7"/>
        <v>0.50483333333333336</v>
      </c>
      <c r="E119" s="22">
        <f t="shared" si="8"/>
        <v>0.36348000000000003</v>
      </c>
      <c r="F119" s="22">
        <f t="shared" si="9"/>
        <v>0.25962857142857143</v>
      </c>
      <c r="G119" s="22">
        <f t="shared" si="10"/>
        <v>0.20193333333333333</v>
      </c>
      <c r="H119" s="18"/>
      <c r="I119" s="18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</row>
    <row r="120" spans="2:22" x14ac:dyDescent="0.25">
      <c r="B120" s="33">
        <v>2900</v>
      </c>
      <c r="C120" s="22">
        <f t="shared" si="6"/>
        <v>0.78974999999999995</v>
      </c>
      <c r="D120" s="22">
        <f t="shared" si="7"/>
        <v>0.52649999999999997</v>
      </c>
      <c r="E120" s="22">
        <f t="shared" si="8"/>
        <v>0.37907999999999997</v>
      </c>
      <c r="F120" s="22">
        <f t="shared" si="9"/>
        <v>0.27077142857142855</v>
      </c>
      <c r="G120" s="22">
        <f t="shared" si="10"/>
        <v>0.21060000000000001</v>
      </c>
      <c r="H120" s="18"/>
      <c r="I120" s="18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</row>
    <row r="121" spans="2:22" x14ac:dyDescent="0.25">
      <c r="H121" s="18"/>
      <c r="I121" s="18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</row>
    <row r="122" spans="2:22" s="17" customFormat="1" x14ac:dyDescent="0.25">
      <c r="H122" s="24"/>
      <c r="I122" s="2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</row>
  </sheetData>
  <mergeCells count="24">
    <mergeCell ref="B47:F47"/>
    <mergeCell ref="B3:F4"/>
    <mergeCell ref="G3:I3"/>
    <mergeCell ref="B44:F44"/>
    <mergeCell ref="B45:F45"/>
    <mergeCell ref="B46:F46"/>
    <mergeCell ref="B87:F87"/>
    <mergeCell ref="B48:F48"/>
    <mergeCell ref="B50:F50"/>
    <mergeCell ref="B51:F51"/>
    <mergeCell ref="B54:B55"/>
    <mergeCell ref="C54:G54"/>
    <mergeCell ref="B80:F80"/>
    <mergeCell ref="B81:F81"/>
    <mergeCell ref="B82:F82"/>
    <mergeCell ref="B83:F83"/>
    <mergeCell ref="B84:F84"/>
    <mergeCell ref="B85:F85"/>
    <mergeCell ref="B88:F88"/>
    <mergeCell ref="B89:F89"/>
    <mergeCell ref="B90:F90"/>
    <mergeCell ref="B91:F91"/>
    <mergeCell ref="B94:B95"/>
    <mergeCell ref="C94:G9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CO2 LV</vt:lpstr>
      <vt:lpstr>CO2 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Dmitrijs</dc:creator>
  <cp:lastModifiedBy>Dmitrijs Ivancovs</cp:lastModifiedBy>
  <dcterms:created xsi:type="dcterms:W3CDTF">2020-04-21T14:22:49Z</dcterms:created>
  <dcterms:modified xsi:type="dcterms:W3CDTF">2025-04-21T16:37:55Z</dcterms:modified>
</cp:coreProperties>
</file>