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A5_Apmacibas\1_Seminari\4_Servisa apkalpošana\Macību materiali\"/>
    </mc:Choice>
  </mc:AlternateContent>
  <xr:revisionPtr revIDLastSave="0" documentId="13_ncr:1000001_{2289166C-462B-764D-96A3-A4D2AE79D2C5}" xr6:coauthVersionLast="47" xr6:coauthVersionMax="47" xr10:uidLastSave="{00000000-0000-0000-0000-000000000000}"/>
  <bookViews>
    <workbookView xWindow="-120" yWindow="-120" windowWidth="29040" windowHeight="15720" xr2:uid="{B62636C4-8648-4128-BC35-4AB8FD3E503B}"/>
  </bookViews>
  <sheets>
    <sheet name="Paligformulas" sheetId="1" r:id="rId1"/>
  </sheets>
  <definedNames>
    <definedName name="asdddsd">#REF!</definedName>
    <definedName name="Hchladice">#REF!</definedName>
    <definedName name="MaxVlhkost">#REF!</definedName>
    <definedName name="Tchladice">#REF!</definedName>
    <definedName name="Tlak_vzduchu">#REF!</definedName>
    <definedName name="xchladic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G40" i="1"/>
  <c r="H39" i="1"/>
  <c r="G39" i="1"/>
  <c r="F39" i="1"/>
  <c r="H38" i="1"/>
  <c r="G38" i="1"/>
  <c r="H35" i="1"/>
  <c r="F35" i="1"/>
  <c r="E35" i="1"/>
  <c r="G35" i="1"/>
  <c r="H34" i="1"/>
  <c r="F34" i="1"/>
  <c r="E34" i="1"/>
  <c r="G34" i="1"/>
  <c r="H33" i="1"/>
  <c r="F33" i="1"/>
  <c r="E33" i="1"/>
  <c r="G33" i="1"/>
  <c r="H30" i="1"/>
  <c r="E30" i="1"/>
  <c r="H29" i="1"/>
  <c r="E29" i="1"/>
  <c r="F29" i="1"/>
  <c r="H28" i="1"/>
  <c r="E28" i="1"/>
  <c r="F28" i="1"/>
  <c r="I23" i="1"/>
  <c r="G23" i="1"/>
  <c r="F23" i="1"/>
  <c r="J23" i="1"/>
  <c r="K23" i="1"/>
  <c r="H23" i="1"/>
  <c r="I22" i="1"/>
  <c r="G22" i="1"/>
  <c r="F22" i="1"/>
  <c r="J22" i="1"/>
  <c r="K22" i="1"/>
  <c r="H22" i="1"/>
  <c r="I21" i="1"/>
  <c r="G21" i="1"/>
  <c r="F21" i="1"/>
  <c r="J21" i="1"/>
  <c r="K21" i="1"/>
  <c r="H21" i="1"/>
  <c r="I18" i="1"/>
  <c r="G18" i="1"/>
  <c r="J18" i="1"/>
  <c r="K18" i="1"/>
  <c r="F18" i="1"/>
  <c r="I17" i="1"/>
  <c r="G17" i="1"/>
  <c r="J17" i="1"/>
  <c r="K17" i="1"/>
  <c r="F17" i="1"/>
  <c r="I16" i="1"/>
  <c r="G16" i="1"/>
  <c r="J16" i="1"/>
  <c r="K16" i="1"/>
  <c r="F16" i="1"/>
  <c r="H11" i="1"/>
  <c r="F11" i="1"/>
  <c r="E11" i="1"/>
  <c r="G11" i="1"/>
  <c r="H10" i="1"/>
  <c r="F10" i="1"/>
  <c r="E10" i="1"/>
  <c r="G10" i="1"/>
  <c r="H9" i="1"/>
  <c r="F9" i="1"/>
  <c r="E9" i="1"/>
  <c r="G9" i="1"/>
  <c r="E6" i="1"/>
  <c r="H6" i="1"/>
  <c r="F6" i="1"/>
  <c r="E5" i="1"/>
  <c r="H5" i="1"/>
  <c r="F5" i="1"/>
  <c r="E4" i="1"/>
  <c r="H4" i="1"/>
  <c r="F4" i="1"/>
  <c r="G4" i="1"/>
  <c r="G30" i="1"/>
  <c r="F30" i="1"/>
  <c r="G29" i="1"/>
  <c r="G5" i="1"/>
  <c r="F38" i="1"/>
  <c r="E38" i="1"/>
  <c r="G28" i="1"/>
  <c r="E40" i="1"/>
  <c r="F40" i="1"/>
  <c r="H16" i="1"/>
  <c r="G6" i="1"/>
  <c r="H17" i="1"/>
  <c r="H18" i="1"/>
  <c r="E39" i="1"/>
</calcChain>
</file>

<file path=xl/sharedStrings.xml><?xml version="1.0" encoding="utf-8"?>
<sst xmlns="http://schemas.openxmlformats.org/spreadsheetml/2006/main" count="58" uniqueCount="19">
  <si>
    <t>Dekv, mm</t>
  </si>
  <si>
    <t>Dekv, laukums m2</t>
  </si>
  <si>
    <t>Apaļie gaisa vadi</t>
  </si>
  <si>
    <t>Ūdens caurules</t>
  </si>
  <si>
    <t>Ø mm</t>
  </si>
  <si>
    <t>Q kW</t>
  </si>
  <si>
    <t>G, m3/h</t>
  </si>
  <si>
    <t>V, m/sek.</t>
  </si>
  <si>
    <t>Pdin, Pa</t>
  </si>
  <si>
    <t>F, m2</t>
  </si>
  <si>
    <t>Δ t°C</t>
  </si>
  <si>
    <t>H. mm</t>
  </si>
  <si>
    <t>L,  mm</t>
  </si>
  <si>
    <t>d, mm</t>
  </si>
  <si>
    <t>Q, kW</t>
  </si>
  <si>
    <t>V, m/s</t>
  </si>
  <si>
    <t>G, l/s</t>
  </si>
  <si>
    <t>S, m2</t>
  </si>
  <si>
    <t>Taisnstūra gaisa vadi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</si>
</sst>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26]dddd\,\ yyyy&quot;. gada &quot;d\.\ mmmm;@"/>
    <numFmt numFmtId="165" formatCode="#,##0.0000"/>
    <numFmt numFmtId="166" formatCode="0.00000"/>
    <numFmt numFmtId="167" formatCode="#,##0.00000"/>
    <numFmt numFmtId="168" formatCode="0.000"/>
    <numFmt numFmtId="169" formatCode="#,##0.00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color theme="1" tint="0.34998626667073579"/>
      <name val="Calibri Light"/>
      <family val="2"/>
      <charset val="204"/>
    </font>
    <font>
      <sz val="12"/>
      <color theme="1" tint="0.34998626667073579"/>
      <name val="Calibri"/>
      <family val="2"/>
      <charset val="204"/>
    </font>
    <font>
      <sz val="12"/>
      <color rgb="FF0070C0"/>
      <name val="Calibri Light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164" fontId="1" fillId="0" borderId="0"/>
    <xf numFmtId="164" fontId="1" fillId="0" borderId="0"/>
    <xf numFmtId="164" fontId="2" fillId="0" borderId="0"/>
  </cellStyleXfs>
  <cellXfs count="34">
    <xf numFmtId="0" fontId="0" fillId="0" borderId="0" xfId="0"/>
    <xf numFmtId="3" fontId="3" fillId="2" borderId="1" xfId="2" applyNumberFormat="1" applyFont="1" applyFill="1" applyBorder="1" applyAlignment="1">
      <alignment horizontal="center" vertical="center"/>
    </xf>
    <xf numFmtId="4" fontId="3" fillId="2" borderId="1" xfId="2" applyNumberFormat="1" applyFont="1" applyFill="1" applyBorder="1" applyAlignment="1">
      <alignment horizontal="center" vertical="center"/>
    </xf>
    <xf numFmtId="164" fontId="4" fillId="2" borderId="1" xfId="3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2" fontId="4" fillId="2" borderId="1" xfId="3" applyNumberFormat="1" applyFont="1" applyFill="1" applyBorder="1" applyAlignment="1">
      <alignment horizontal="center" vertical="center" wrapText="1"/>
    </xf>
    <xf numFmtId="1" fontId="4" fillId="2" borderId="1" xfId="3" applyNumberFormat="1" applyFont="1" applyFill="1" applyBorder="1" applyAlignment="1">
      <alignment horizontal="center" vertical="center" wrapText="1"/>
    </xf>
    <xf numFmtId="166" fontId="4" fillId="2" borderId="1" xfId="3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/>
    </xf>
    <xf numFmtId="164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2" fontId="5" fillId="2" borderId="1" xfId="3" applyNumberFormat="1" applyFont="1" applyFill="1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/>
    </xf>
    <xf numFmtId="167" fontId="5" fillId="2" borderId="1" xfId="2" applyNumberFormat="1" applyFont="1" applyFill="1" applyBorder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0" fontId="3" fillId="2" borderId="1" xfId="3" applyNumberFormat="1" applyFont="1" applyFill="1" applyBorder="1" applyAlignment="1">
      <alignment horizontal="center" vertical="center"/>
    </xf>
    <xf numFmtId="3" fontId="5" fillId="2" borderId="1" xfId="3" applyNumberFormat="1" applyFont="1" applyFill="1" applyBorder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168" fontId="5" fillId="2" borderId="1" xfId="3" applyNumberFormat="1" applyFont="1" applyFill="1" applyBorder="1" applyAlignment="1">
      <alignment horizontal="center" vertical="center"/>
    </xf>
    <xf numFmtId="164" fontId="3" fillId="2" borderId="0" xfId="2" applyFont="1" applyFill="1" applyAlignment="1">
      <alignment horizontal="right" vertical="center"/>
    </xf>
    <xf numFmtId="3" fontId="3" fillId="2" borderId="0" xfId="2" applyNumberFormat="1" applyFont="1" applyFill="1" applyAlignment="1">
      <alignment horizontal="center" vertical="center"/>
    </xf>
    <xf numFmtId="2" fontId="3" fillId="2" borderId="1" xfId="3" applyNumberFormat="1" applyFont="1" applyFill="1" applyBorder="1" applyAlignment="1">
      <alignment horizontal="center" vertical="center"/>
    </xf>
    <xf numFmtId="2" fontId="3" fillId="2" borderId="1" xfId="2" applyNumberFormat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/>
    </xf>
    <xf numFmtId="4" fontId="3" fillId="2" borderId="0" xfId="1" applyNumberFormat="1" applyFont="1" applyFill="1" applyAlignment="1">
      <alignment horizontal="right" vertical="center"/>
    </xf>
    <xf numFmtId="169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horizontal="left" vertical="center"/>
    </xf>
    <xf numFmtId="4" fontId="3" fillId="2" borderId="0" xfId="1" applyNumberFormat="1" applyFont="1" applyFill="1" applyAlignment="1">
      <alignment horizontal="center" vertical="center"/>
    </xf>
    <xf numFmtId="164" fontId="6" fillId="2" borderId="0" xfId="2" applyFont="1" applyFill="1" applyAlignment="1">
      <alignment vertical="center"/>
    </xf>
    <xf numFmtId="4" fontId="5" fillId="2" borderId="1" xfId="3" applyNumberFormat="1" applyFont="1" applyFill="1" applyBorder="1" applyAlignment="1">
      <alignment horizontal="center" vertical="center"/>
    </xf>
    <xf numFmtId="2" fontId="5" fillId="2" borderId="1" xfId="2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center" vertical="center"/>
    </xf>
    <xf numFmtId="4" fontId="3" fillId="2" borderId="0" xfId="1" applyNumberFormat="1" applyFont="1" applyFill="1" applyAlignment="1">
      <alignment horizontal="left" vertical="center"/>
    </xf>
  </cellXfs>
  <cellStyles count="4">
    <cellStyle name="Обычный" xfId="0" builtinId="0"/>
    <cellStyle name="Обычный 2 3" xfId="1" xr:uid="{62323C63-D3BA-4BE4-9BCD-D5912DCA09AE}"/>
    <cellStyle name="Обычный_Gaisa apreķins" xfId="3" xr:uid="{4ECFF9A4-97AF-4998-846E-A264907DAE26}"/>
    <cellStyle name="Обычный_Gidrauliskais aprekins2" xfId="2" xr:uid="{E9B69291-5777-48A2-BC2A-E95240722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1F4D6-B1F2-4B62-90C4-B6B686B6E26F}">
  <sheetPr>
    <pageSetUpPr fitToPage="1"/>
  </sheetPr>
  <dimension ref="B1:K46"/>
  <sheetViews>
    <sheetView tabSelected="1" topLeftCell="B1" zoomScale="115" zoomScaleNormal="115" workbookViewId="0">
      <selection activeCell="C10" sqref="C10"/>
    </sheetView>
  </sheetViews>
  <sheetFormatPr defaultColWidth="9.14453125" defaultRowHeight="20.25" customHeight="1" x14ac:dyDescent="0.2"/>
  <cols>
    <col min="1" max="1" width="3.09375" style="11" customWidth="1"/>
    <col min="2" max="11" width="20.84765625" style="11" customWidth="1"/>
    <col min="12" max="16384" width="9.14453125" style="11"/>
  </cols>
  <sheetData>
    <row r="1" spans="2:11" ht="20.25" customHeight="1" x14ac:dyDescent="0.2">
      <c r="B1" s="10"/>
    </row>
    <row r="2" spans="2:11" ht="20.25" customHeight="1" x14ac:dyDescent="0.2">
      <c r="B2" s="29" t="s">
        <v>2</v>
      </c>
    </row>
    <row r="3" spans="2:11" ht="20.25" customHeight="1" x14ac:dyDescent="0.2">
      <c r="B3" s="3" t="s">
        <v>4</v>
      </c>
      <c r="C3" s="4" t="s">
        <v>6</v>
      </c>
      <c r="D3" s="5" t="s">
        <v>10</v>
      </c>
      <c r="E3" s="6" t="s">
        <v>5</v>
      </c>
      <c r="F3" s="5" t="s">
        <v>7</v>
      </c>
      <c r="G3" s="6" t="s">
        <v>8</v>
      </c>
      <c r="H3" s="7" t="s">
        <v>9</v>
      </c>
    </row>
    <row r="4" spans="2:11" ht="20.25" customHeight="1" x14ac:dyDescent="0.2">
      <c r="B4" s="1">
        <v>400</v>
      </c>
      <c r="C4" s="1">
        <v>2400</v>
      </c>
      <c r="D4" s="1">
        <v>20</v>
      </c>
      <c r="E4" s="12">
        <f>(1.2*0.24*D4*C4)/860</f>
        <v>16.074418604651164</v>
      </c>
      <c r="F4" s="13">
        <f>C4/3600/H4</f>
        <v>5.3051647697298439</v>
      </c>
      <c r="G4" s="13">
        <f>(1.2*F4^2)/2</f>
        <v>16.886863940389624</v>
      </c>
      <c r="H4" s="14">
        <f>PI()*(B4/2000)*(B4/2000)</f>
        <v>0.12566370614359174</v>
      </c>
    </row>
    <row r="5" spans="2:11" ht="20.25" customHeight="1" x14ac:dyDescent="0.2">
      <c r="B5" s="1">
        <v>200</v>
      </c>
      <c r="C5" s="1">
        <v>500</v>
      </c>
      <c r="D5" s="1">
        <v>20</v>
      </c>
      <c r="E5" s="12">
        <f>(1.2*0.24*D5*C5)/860</f>
        <v>3.3488372093023258</v>
      </c>
      <c r="F5" s="13">
        <f>C5/3600/H5</f>
        <v>4.4209706414415368</v>
      </c>
      <c r="G5" s="13">
        <f>(1.2*F5^2)/2</f>
        <v>11.726988847492795</v>
      </c>
      <c r="H5" s="13">
        <f>PI()*(B5/2000)*(B5/2000)</f>
        <v>3.1415926535897934E-2</v>
      </c>
    </row>
    <row r="6" spans="2:11" ht="20.25" customHeight="1" x14ac:dyDescent="0.2">
      <c r="B6" s="1">
        <v>500</v>
      </c>
      <c r="C6" s="1"/>
      <c r="D6" s="1"/>
      <c r="E6" s="12">
        <f>(1.2*0.24*D6*C6)/860</f>
        <v>0</v>
      </c>
      <c r="F6" s="13">
        <f>C6/3600/H6</f>
        <v>0</v>
      </c>
      <c r="G6" s="13">
        <f>(1.2*F6^2)/2</f>
        <v>0</v>
      </c>
      <c r="H6" s="13">
        <f>PI()*(B6/2000)*(B6/2000)</f>
        <v>0.19634954084936207</v>
      </c>
    </row>
    <row r="7" spans="2:11" ht="20.25" customHeight="1" x14ac:dyDescent="0.2">
      <c r="C7" s="15"/>
      <c r="D7" s="15"/>
    </row>
    <row r="8" spans="2:11" ht="20.25" customHeight="1" x14ac:dyDescent="0.2">
      <c r="B8" s="3" t="s">
        <v>4</v>
      </c>
      <c r="C8" s="5" t="s">
        <v>7</v>
      </c>
      <c r="D8" s="5" t="s">
        <v>10</v>
      </c>
      <c r="E8" s="6" t="s">
        <v>5</v>
      </c>
      <c r="F8" s="4" t="s">
        <v>6</v>
      </c>
      <c r="G8" s="6" t="s">
        <v>8</v>
      </c>
      <c r="H8" s="7" t="s">
        <v>9</v>
      </c>
    </row>
    <row r="9" spans="2:11" ht="20.25" customHeight="1" x14ac:dyDescent="0.2">
      <c r="B9" s="1">
        <v>200</v>
      </c>
      <c r="C9" s="16">
        <v>4</v>
      </c>
      <c r="D9" s="1">
        <v>20</v>
      </c>
      <c r="E9" s="12">
        <f>(1.2*0.24*D9*F9)/860</f>
        <v>3.0299565239459514</v>
      </c>
      <c r="F9" s="17">
        <f>C9*H9*3600</f>
        <v>452.38934211693027</v>
      </c>
      <c r="G9" s="18">
        <f>(1.2*C9^2)/2</f>
        <v>9.6</v>
      </c>
      <c r="H9" s="19">
        <f>PI()*(B9/2000)*(B9/2000)</f>
        <v>3.1415926535897934E-2</v>
      </c>
    </row>
    <row r="10" spans="2:11" ht="20.25" customHeight="1" x14ac:dyDescent="0.2">
      <c r="B10" s="1">
        <v>800</v>
      </c>
      <c r="C10" s="16"/>
      <c r="D10" s="1"/>
      <c r="E10" s="12">
        <f>(1.2*0.24*D10*F10)/860</f>
        <v>0</v>
      </c>
      <c r="F10" s="17">
        <f>C10*H10*3600</f>
        <v>0</v>
      </c>
      <c r="G10" s="18">
        <f>(1.2*C10^2)/2</f>
        <v>0</v>
      </c>
      <c r="H10" s="19">
        <f>PI()*(B10/2000)*(B10/2000)</f>
        <v>0.50265482457436694</v>
      </c>
    </row>
    <row r="11" spans="2:11" ht="20.25" customHeight="1" x14ac:dyDescent="0.2">
      <c r="B11" s="1">
        <v>800</v>
      </c>
      <c r="C11" s="16"/>
      <c r="D11" s="1"/>
      <c r="E11" s="12">
        <f>(1.2*0.24*D11*F11)/860</f>
        <v>0</v>
      </c>
      <c r="F11" s="17">
        <f>C11*H11*3600</f>
        <v>0</v>
      </c>
      <c r="G11" s="18">
        <f>(1.2*C11^2)/2</f>
        <v>0</v>
      </c>
      <c r="H11" s="19">
        <f>PI()*(B11/2000)*(B11/2000)</f>
        <v>0.50265482457436694</v>
      </c>
    </row>
    <row r="12" spans="2:11" s="10" customFormat="1" ht="20.25" customHeight="1" x14ac:dyDescent="0.2">
      <c r="C12" s="20"/>
      <c r="D12" s="20"/>
      <c r="E12" s="20"/>
      <c r="F12" s="21"/>
      <c r="G12" s="21"/>
    </row>
    <row r="13" spans="2:11" ht="20.25" customHeight="1" x14ac:dyDescent="0.2">
      <c r="C13" s="15"/>
      <c r="D13" s="15"/>
      <c r="E13" s="15"/>
    </row>
    <row r="14" spans="2:11" ht="20.25" customHeight="1" x14ac:dyDescent="0.2">
      <c r="B14" s="29" t="s">
        <v>18</v>
      </c>
      <c r="C14" s="15"/>
      <c r="D14" s="15"/>
      <c r="E14" s="15"/>
    </row>
    <row r="15" spans="2:11" ht="20.25" customHeight="1" x14ac:dyDescent="0.2">
      <c r="B15" s="3" t="s">
        <v>11</v>
      </c>
      <c r="C15" s="4" t="s">
        <v>12</v>
      </c>
      <c r="D15" s="4" t="s">
        <v>6</v>
      </c>
      <c r="E15" s="5" t="s">
        <v>10</v>
      </c>
      <c r="F15" s="6" t="s">
        <v>5</v>
      </c>
      <c r="G15" s="5" t="s">
        <v>7</v>
      </c>
      <c r="H15" s="6" t="s">
        <v>8</v>
      </c>
      <c r="I15" s="7" t="s">
        <v>9</v>
      </c>
      <c r="J15" s="3" t="s">
        <v>0</v>
      </c>
      <c r="K15" s="3" t="s">
        <v>1</v>
      </c>
    </row>
    <row r="16" spans="2:11" ht="20.25" customHeight="1" x14ac:dyDescent="0.2">
      <c r="B16" s="1">
        <v>100</v>
      </c>
      <c r="C16" s="1">
        <v>100</v>
      </c>
      <c r="D16" s="1">
        <v>180</v>
      </c>
      <c r="E16" s="1"/>
      <c r="F16" s="12">
        <f>(1.2*0.24*E16*D16)/860</f>
        <v>0</v>
      </c>
      <c r="G16" s="12">
        <f>D16/3600/I16</f>
        <v>5</v>
      </c>
      <c r="H16" s="30">
        <f>(1.2*G16^2)/2</f>
        <v>15</v>
      </c>
      <c r="I16" s="19">
        <f>C16*B16/1000000</f>
        <v>0.01</v>
      </c>
      <c r="J16" s="18">
        <f>2*B16*C16/(B16+C16)</f>
        <v>100</v>
      </c>
      <c r="K16" s="19">
        <f>PI()*(J16/2000)*(J16/2000)</f>
        <v>7.8539816339744835E-3</v>
      </c>
    </row>
    <row r="17" spans="2:11" ht="20.25" customHeight="1" x14ac:dyDescent="0.2">
      <c r="B17" s="1">
        <v>1000</v>
      </c>
      <c r="C17" s="1">
        <v>200</v>
      </c>
      <c r="D17" s="1">
        <v>5000</v>
      </c>
      <c r="E17" s="1"/>
      <c r="F17" s="12">
        <f>(1.2*0.24*E17*D17)/860</f>
        <v>0</v>
      </c>
      <c r="G17" s="12">
        <f>D17/3600/I17</f>
        <v>6.9444444444444438</v>
      </c>
      <c r="H17" s="30">
        <f>(1.2*G17^2)/2</f>
        <v>28.935185185185176</v>
      </c>
      <c r="I17" s="19">
        <f>C17*B17/1000000</f>
        <v>0.2</v>
      </c>
      <c r="J17" s="18">
        <f>2*B17*C17/(B17+C17)</f>
        <v>333.33333333333331</v>
      </c>
      <c r="K17" s="19">
        <f>PI()*(J17/2000)*(J17/2000)</f>
        <v>8.726646259971646E-2</v>
      </c>
    </row>
    <row r="18" spans="2:11" ht="20.25" customHeight="1" x14ac:dyDescent="0.2">
      <c r="B18" s="1">
        <v>200</v>
      </c>
      <c r="C18" s="1">
        <v>1</v>
      </c>
      <c r="D18" s="1"/>
      <c r="E18" s="1"/>
      <c r="F18" s="12">
        <f>(1.2*0.24*E18*D18)/860</f>
        <v>0</v>
      </c>
      <c r="G18" s="12">
        <f>D18/3600/I18</f>
        <v>0</v>
      </c>
      <c r="H18" s="30">
        <f>(1.2*G18^2)/2</f>
        <v>0</v>
      </c>
      <c r="I18" s="19">
        <f>C18*B18/1000000</f>
        <v>2.0000000000000001E-4</v>
      </c>
      <c r="J18" s="18">
        <f>2*B18*C18/(B18+C18)</f>
        <v>1.9900497512437811</v>
      </c>
      <c r="K18" s="19">
        <f>PI()*(J18/2000)*(J18/2000)</f>
        <v>3.1104107854655009E-6</v>
      </c>
    </row>
    <row r="19" spans="2:11" ht="20.25" customHeight="1" x14ac:dyDescent="0.2">
      <c r="C19" s="15"/>
    </row>
    <row r="20" spans="2:11" ht="20.25" customHeight="1" x14ac:dyDescent="0.2">
      <c r="B20" s="3" t="s">
        <v>11</v>
      </c>
      <c r="C20" s="4" t="s">
        <v>12</v>
      </c>
      <c r="D20" s="5" t="s">
        <v>7</v>
      </c>
      <c r="E20" s="5" t="s">
        <v>10</v>
      </c>
      <c r="F20" s="6" t="s">
        <v>5</v>
      </c>
      <c r="G20" s="4" t="s">
        <v>6</v>
      </c>
      <c r="H20" s="6" t="s">
        <v>8</v>
      </c>
      <c r="I20" s="7" t="s">
        <v>9</v>
      </c>
      <c r="J20" s="3" t="s">
        <v>0</v>
      </c>
      <c r="K20" s="3" t="s">
        <v>1</v>
      </c>
    </row>
    <row r="21" spans="2:11" ht="20.25" customHeight="1" x14ac:dyDescent="0.2">
      <c r="B21" s="16">
        <v>300</v>
      </c>
      <c r="C21" s="16">
        <v>500</v>
      </c>
      <c r="D21" s="22">
        <v>3</v>
      </c>
      <c r="E21" s="22"/>
      <c r="F21" s="12">
        <f>(1.2*0.24*E21*G21)/860</f>
        <v>0</v>
      </c>
      <c r="G21" s="18">
        <f>D21*I21*3600</f>
        <v>1619.9999999999998</v>
      </c>
      <c r="H21" s="17">
        <f>(1.2*D21^2)/2</f>
        <v>5.3999999999999995</v>
      </c>
      <c r="I21" s="19">
        <f>C21*B21/1000000</f>
        <v>0.15</v>
      </c>
      <c r="J21" s="18">
        <f>2*B21*C21/(B21+C21)</f>
        <v>375</v>
      </c>
      <c r="K21" s="19">
        <f>PI()*(J21/2000)*(J21/2000)</f>
        <v>0.11044661672776616</v>
      </c>
    </row>
    <row r="22" spans="2:11" ht="20.25" customHeight="1" x14ac:dyDescent="0.2">
      <c r="B22" s="16">
        <v>150</v>
      </c>
      <c r="C22" s="16"/>
      <c r="D22" s="22"/>
      <c r="E22" s="22"/>
      <c r="F22" s="12">
        <f>(1.2*0.24*E22*G22)/860</f>
        <v>0</v>
      </c>
      <c r="G22" s="18">
        <f>D22*I22*3600</f>
        <v>0</v>
      </c>
      <c r="H22" s="17">
        <f>(1.2*D22^2)/2</f>
        <v>0</v>
      </c>
      <c r="I22" s="19">
        <f>C22*B22/1000000</f>
        <v>0</v>
      </c>
      <c r="J22" s="18">
        <f>2*B22*C22/(B22+C22)</f>
        <v>0</v>
      </c>
      <c r="K22" s="19">
        <f>PI()*(J22/2000)*(J22/2000)</f>
        <v>0</v>
      </c>
    </row>
    <row r="23" spans="2:11" ht="20.25" customHeight="1" x14ac:dyDescent="0.2">
      <c r="B23" s="16">
        <v>200</v>
      </c>
      <c r="C23" s="16"/>
      <c r="D23" s="22"/>
      <c r="E23" s="22"/>
      <c r="F23" s="12">
        <f>(1.2*0.24*E23*G23)/860</f>
        <v>0</v>
      </c>
      <c r="G23" s="18">
        <f>D23*I23*3600</f>
        <v>0</v>
      </c>
      <c r="H23" s="17">
        <f>(1.2*D23^2)/2</f>
        <v>0</v>
      </c>
      <c r="I23" s="19">
        <f>C23*B23/1000000</f>
        <v>0</v>
      </c>
      <c r="J23" s="18">
        <f>2*B23*C23/(B23+C23)</f>
        <v>0</v>
      </c>
      <c r="K23" s="19">
        <f>PI()*(J23/2000)*(J23/2000)</f>
        <v>0</v>
      </c>
    </row>
    <row r="24" spans="2:11" s="10" customFormat="1" ht="20.25" customHeight="1" x14ac:dyDescent="0.2">
      <c r="C24" s="20"/>
      <c r="D24" s="20"/>
      <c r="E24" s="20"/>
      <c r="F24" s="21"/>
      <c r="G24" s="21"/>
    </row>
    <row r="26" spans="2:11" ht="20.25" customHeight="1" x14ac:dyDescent="0.2">
      <c r="B26" s="29" t="s">
        <v>3</v>
      </c>
    </row>
    <row r="27" spans="2:11" ht="20.25" customHeight="1" x14ac:dyDescent="0.2">
      <c r="B27" s="8" t="s">
        <v>13</v>
      </c>
      <c r="C27" s="8" t="s">
        <v>14</v>
      </c>
      <c r="D27" s="5" t="s">
        <v>10</v>
      </c>
      <c r="E27" s="9" t="s">
        <v>6</v>
      </c>
      <c r="F27" s="9" t="s">
        <v>16</v>
      </c>
      <c r="G27" s="8" t="s">
        <v>15</v>
      </c>
      <c r="H27" s="8" t="s">
        <v>17</v>
      </c>
    </row>
    <row r="28" spans="2:11" ht="20.25" customHeight="1" x14ac:dyDescent="0.2">
      <c r="B28" s="1">
        <v>15</v>
      </c>
      <c r="C28" s="1">
        <v>10</v>
      </c>
      <c r="D28" s="1">
        <v>20</v>
      </c>
      <c r="E28" s="13">
        <f>(C28*0.86)/D28</f>
        <v>0.43</v>
      </c>
      <c r="F28" s="13">
        <f>E28/3.6</f>
        <v>0.11944444444444444</v>
      </c>
      <c r="G28" s="31">
        <f>F28/1000/H28</f>
        <v>0.67591728918039506</v>
      </c>
      <c r="H28" s="32">
        <f>PI()*(B28/2000)*(B28/2000)</f>
        <v>1.7671458676442585E-4</v>
      </c>
    </row>
    <row r="29" spans="2:11" ht="20.25" customHeight="1" x14ac:dyDescent="0.2">
      <c r="B29" s="1">
        <v>22</v>
      </c>
      <c r="C29" s="1"/>
      <c r="D29" s="1">
        <v>20</v>
      </c>
      <c r="E29" s="13">
        <f>(C29*0.86)/D29</f>
        <v>0</v>
      </c>
      <c r="F29" s="13">
        <f>E29/3.6</f>
        <v>0</v>
      </c>
      <c r="G29" s="31">
        <f>F29/1000/H29</f>
        <v>0</v>
      </c>
      <c r="H29" s="32">
        <f>PI()*(B29/2000)*(B29/2000)</f>
        <v>3.8013271108436488E-4</v>
      </c>
    </row>
    <row r="30" spans="2:11" ht="20.25" customHeight="1" x14ac:dyDescent="0.2">
      <c r="B30" s="1">
        <v>32</v>
      </c>
      <c r="C30" s="1"/>
      <c r="D30" s="1">
        <v>20</v>
      </c>
      <c r="E30" s="13">
        <f>(C30*0.86)/D30</f>
        <v>0</v>
      </c>
      <c r="F30" s="13">
        <f>E30/3.6</f>
        <v>0</v>
      </c>
      <c r="G30" s="31">
        <f>E30/3600/H30</f>
        <v>0</v>
      </c>
      <c r="H30" s="32">
        <f>PI()*(B30/2000)*(B30/2000)</f>
        <v>8.0424771931898709E-4</v>
      </c>
    </row>
    <row r="32" spans="2:11" ht="20.25" customHeight="1" x14ac:dyDescent="0.2">
      <c r="B32" s="8" t="s">
        <v>13</v>
      </c>
      <c r="C32" s="9" t="s">
        <v>16</v>
      </c>
      <c r="D32" s="5" t="s">
        <v>10</v>
      </c>
      <c r="E32" s="9" t="s">
        <v>6</v>
      </c>
      <c r="F32" s="8" t="s">
        <v>15</v>
      </c>
      <c r="G32" s="8" t="s">
        <v>14</v>
      </c>
      <c r="H32" s="8" t="s">
        <v>17</v>
      </c>
    </row>
    <row r="33" spans="2:8" ht="20.25" customHeight="1" x14ac:dyDescent="0.2">
      <c r="B33" s="1">
        <v>15</v>
      </c>
      <c r="C33" s="2">
        <v>0.12</v>
      </c>
      <c r="D33" s="1">
        <v>20</v>
      </c>
      <c r="E33" s="13">
        <f>C33*3.6</f>
        <v>0.432</v>
      </c>
      <c r="F33" s="31">
        <f>C33/1000/H33</f>
        <v>0.67906109052542007</v>
      </c>
      <c r="G33" s="13">
        <f>E33*D33/0.86</f>
        <v>10.046511627906977</v>
      </c>
      <c r="H33" s="32">
        <f>PI()*(B33/2000)*(B33/2000)</f>
        <v>1.7671458676442585E-4</v>
      </c>
    </row>
    <row r="34" spans="2:8" ht="20.25" customHeight="1" x14ac:dyDescent="0.2">
      <c r="B34" s="1">
        <v>22</v>
      </c>
      <c r="C34" s="24"/>
      <c r="D34" s="1"/>
      <c r="E34" s="13">
        <f>C34*3.6</f>
        <v>0</v>
      </c>
      <c r="F34" s="31">
        <f>C34/1000/H34</f>
        <v>0</v>
      </c>
      <c r="G34" s="13">
        <f>E34*D34/0.86</f>
        <v>0</v>
      </c>
      <c r="H34" s="32">
        <f>PI()*(B34/2000)*(B34/2000)</f>
        <v>3.8013271108436488E-4</v>
      </c>
    </row>
    <row r="35" spans="2:8" ht="20.25" customHeight="1" x14ac:dyDescent="0.2">
      <c r="B35" s="1">
        <v>32</v>
      </c>
      <c r="C35" s="24"/>
      <c r="D35" s="1"/>
      <c r="E35" s="13">
        <f>C35*3.6</f>
        <v>0</v>
      </c>
      <c r="F35" s="31">
        <f>C35/1000/H35</f>
        <v>0</v>
      </c>
      <c r="G35" s="13">
        <f>E35*D35/0.86</f>
        <v>0</v>
      </c>
      <c r="H35" s="32">
        <f>PI()*(B35/2000)*(B35/2000)</f>
        <v>8.0424771931898709E-4</v>
      </c>
    </row>
    <row r="37" spans="2:8" ht="20.25" customHeight="1" x14ac:dyDescent="0.2">
      <c r="B37" s="8" t="s">
        <v>13</v>
      </c>
      <c r="C37" s="8" t="s">
        <v>15</v>
      </c>
      <c r="D37" s="5" t="s">
        <v>10</v>
      </c>
      <c r="E37" s="8" t="s">
        <v>14</v>
      </c>
      <c r="F37" s="9" t="s">
        <v>16</v>
      </c>
      <c r="G37" s="9" t="s">
        <v>6</v>
      </c>
      <c r="H37" s="8" t="s">
        <v>17</v>
      </c>
    </row>
    <row r="38" spans="2:8" ht="20.25" customHeight="1" x14ac:dyDescent="0.2">
      <c r="B38" s="1">
        <v>15</v>
      </c>
      <c r="C38" s="23">
        <v>0.68</v>
      </c>
      <c r="D38" s="1">
        <v>20</v>
      </c>
      <c r="E38" s="13">
        <f>G38*D38/0.86</f>
        <v>10.060402520914291</v>
      </c>
      <c r="F38" s="13">
        <f>G38/3.6</f>
        <v>0.12016591899980958</v>
      </c>
      <c r="G38" s="13">
        <f>C38*H38*3600</f>
        <v>0.43259730839931448</v>
      </c>
      <c r="H38" s="32">
        <f>PI()*(B38/2000)*(B38/2000)</f>
        <v>1.7671458676442585E-4</v>
      </c>
    </row>
    <row r="39" spans="2:8" ht="20.25" customHeight="1" x14ac:dyDescent="0.2">
      <c r="B39" s="1">
        <v>22</v>
      </c>
      <c r="C39" s="23"/>
      <c r="D39" s="1"/>
      <c r="E39" s="13">
        <f>G39*D39/0.86</f>
        <v>0</v>
      </c>
      <c r="F39" s="13">
        <f>G39/3.6</f>
        <v>0</v>
      </c>
      <c r="G39" s="13">
        <f>C39*H39*3600</f>
        <v>0</v>
      </c>
      <c r="H39" s="32">
        <f>PI()*(B39/2000)*(B39/2000)</f>
        <v>3.8013271108436488E-4</v>
      </c>
    </row>
    <row r="40" spans="2:8" ht="20.25" customHeight="1" x14ac:dyDescent="0.2">
      <c r="B40" s="1">
        <v>32</v>
      </c>
      <c r="C40" s="23"/>
      <c r="D40" s="1"/>
      <c r="E40" s="13">
        <f>G40*D40/0.86</f>
        <v>0</v>
      </c>
      <c r="F40" s="13">
        <f>G40/3.6</f>
        <v>0</v>
      </c>
      <c r="G40" s="13">
        <f>C40*H40*3600</f>
        <v>0</v>
      </c>
      <c r="H40" s="32">
        <f>PI()*(B40/2000)*(B40/2000)</f>
        <v>8.0424771931898709E-4</v>
      </c>
    </row>
    <row r="42" spans="2:8" ht="20.25" customHeight="1" x14ac:dyDescent="0.2">
      <c r="B42" s="25"/>
    </row>
    <row r="43" spans="2:8" ht="20.25" customHeight="1" x14ac:dyDescent="0.2">
      <c r="F43" s="26"/>
      <c r="G43" s="26"/>
    </row>
    <row r="44" spans="2:8" ht="20.25" customHeight="1" x14ac:dyDescent="0.2">
      <c r="B44" s="33"/>
      <c r="C44" s="33"/>
      <c r="D44" s="33"/>
      <c r="E44" s="33"/>
      <c r="F44" s="33"/>
      <c r="G44" s="27"/>
    </row>
    <row r="46" spans="2:8" ht="20.25" customHeight="1" x14ac:dyDescent="0.2">
      <c r="B46" s="25"/>
      <c r="C46" s="28"/>
      <c r="D46" s="28"/>
      <c r="E46" s="28"/>
      <c r="F46" s="28"/>
      <c r="G46" s="28"/>
    </row>
  </sheetData>
  <mergeCells count="1">
    <mergeCell ref="B44:F44"/>
  </mergeCells>
  <pageMargins left="0.7" right="0.7" top="0.75" bottom="0.75" header="0.3" footer="0.3"/>
  <pageSetup paperSize="9" scale="63" fitToHeight="0" orientation="landscape" verticalDpi="20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Paligformulas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Dmitrijs Ivancovs</dc:creator>
  <cp:lastModifiedBy>Dmitrijs Ivancovs</cp:lastModifiedBy>
  <dcterms:created xsi:type="dcterms:W3CDTF">2024-05-29T04:58:27Z</dcterms:created>
  <dcterms:modified xsi:type="dcterms:W3CDTF">2024-05-30T14:39:40Z</dcterms:modified>
</cp:coreProperties>
</file>