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1_Aktualie\2_Regulešanas formas\"/>
    </mc:Choice>
  </mc:AlternateContent>
  <xr:revisionPtr revIDLastSave="0" documentId="13_ncr:1_{6A7610B7-396D-40B9-84DE-F8FCFB37813B}" xr6:coauthVersionLast="47" xr6:coauthVersionMax="47" xr10:uidLastSave="{00000000-0000-0000-0000-000000000000}"/>
  <bookViews>
    <workbookView xWindow="-105" yWindow="0" windowWidth="28770" windowHeight="15225" xr2:uid="{7FECF8A4-3673-4F09-AD20-C22F442B9A59}"/>
  </bookViews>
  <sheets>
    <sheet name="g.v.blivums (2)" sheetId="2" r:id="rId1"/>
    <sheet name="g.v.blivums" sheetId="1" r:id="rId2"/>
  </sheets>
  <definedNames>
    <definedName name="Hchladice" localSheetId="1">#REF!</definedName>
    <definedName name="Hchladice" localSheetId="0">#REF!</definedName>
    <definedName name="Hchladice">#REF!</definedName>
    <definedName name="MaxVlhkost" localSheetId="1">#REF!</definedName>
    <definedName name="MaxVlhkost" localSheetId="0">#REF!</definedName>
    <definedName name="MaxVlhkost">#REF!</definedName>
    <definedName name="Tchladice" localSheetId="1">#REF!</definedName>
    <definedName name="Tchladice" localSheetId="0">#REF!</definedName>
    <definedName name="Tchladice">#REF!</definedName>
    <definedName name="Tlak_vzduchu" localSheetId="1">#REF!</definedName>
    <definedName name="Tlak_vzduchu" localSheetId="0">#REF!</definedName>
    <definedName name="Tlak_vzduchu">#REF!</definedName>
    <definedName name="xchladice" localSheetId="1">#REF!</definedName>
    <definedName name="xchladice" localSheetId="0">#REF!</definedName>
    <definedName name="xchladic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2" l="1"/>
  <c r="O6" i="2"/>
  <c r="N6" i="2"/>
  <c r="M6" i="2"/>
  <c r="L6" i="2"/>
  <c r="K6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D13" i="2"/>
  <c r="E13" i="2"/>
  <c r="F13" i="2"/>
  <c r="G13" i="2"/>
  <c r="H13" i="2"/>
  <c r="C13" i="2"/>
  <c r="D8" i="2"/>
  <c r="D13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C13" i="1"/>
  <c r="D8" i="1"/>
  <c r="K7" i="1" s="1"/>
  <c r="L7" i="1"/>
  <c r="I7" i="1"/>
  <c r="L6" i="1"/>
  <c r="K6" i="1"/>
  <c r="J6" i="1"/>
  <c r="I6" i="1"/>
  <c r="L7" i="2" l="1"/>
  <c r="M7" i="2"/>
  <c r="N7" i="2"/>
  <c r="P7" i="2"/>
  <c r="O7" i="2"/>
  <c r="K7" i="2"/>
  <c r="J7" i="1"/>
</calcChain>
</file>

<file path=xl/sharedStrings.xml><?xml version="1.0" encoding="utf-8"?>
<sst xmlns="http://schemas.openxmlformats.org/spreadsheetml/2006/main" count="89" uniqueCount="28">
  <si>
    <t>Platums</t>
  </si>
  <si>
    <t>m</t>
  </si>
  <si>
    <t>Augstums</t>
  </si>
  <si>
    <t>Blīvuma klase</t>
  </si>
  <si>
    <t>A</t>
  </si>
  <si>
    <t>B</t>
  </si>
  <si>
    <t>C</t>
  </si>
  <si>
    <t>D</t>
  </si>
  <si>
    <t>Garums</t>
  </si>
  <si>
    <t>Darba spiediens</t>
  </si>
  <si>
    <t>Pa</t>
  </si>
  <si>
    <t>Laukums</t>
  </si>
  <si>
    <t>Darba spiediens sistēmā</t>
  </si>
  <si>
    <r>
      <t>m</t>
    </r>
    <r>
      <rPr>
        <vertAlign val="superscript"/>
        <sz val="12"/>
        <color theme="1" tint="0.34998626667073579"/>
        <rFont val="Artifakt Element Thin"/>
        <family val="2"/>
        <charset val="204"/>
      </rPr>
      <t>2</t>
    </r>
  </si>
  <si>
    <t>Gaisa vadu blīvuma klases aprēķins</t>
  </si>
  <si>
    <r>
      <t>Gaisa zudumi m</t>
    </r>
    <r>
      <rPr>
        <vertAlign val="superscript"/>
        <sz val="12"/>
        <color theme="1" tint="0.34998626667073579"/>
        <rFont val="Artifakt Element Thin"/>
        <family val="2"/>
        <charset val="204"/>
      </rPr>
      <t>3</t>
    </r>
    <r>
      <rPr>
        <sz val="12"/>
        <color theme="1" tint="0.34998626667073579"/>
        <rFont val="Artifakt Element Thin"/>
        <family val="2"/>
        <charset val="204"/>
      </rPr>
      <t>/h uz gaisvadā virsmas 1m</t>
    </r>
    <r>
      <rPr>
        <vertAlign val="superscript"/>
        <sz val="12"/>
        <color theme="1" tint="0.34998626667073579"/>
        <rFont val="Artifakt Element Thin"/>
        <family val="2"/>
        <charset val="204"/>
      </rPr>
      <t>2</t>
    </r>
  </si>
  <si>
    <r>
      <t>Kopējie zudumi pārbaudāma posma m</t>
    </r>
    <r>
      <rPr>
        <vertAlign val="superscript"/>
        <sz val="12"/>
        <color theme="1" tint="0.34998626667073579"/>
        <rFont val="Artifakt Element Thin"/>
        <family val="2"/>
        <charset val="204"/>
      </rPr>
      <t>3</t>
    </r>
    <r>
      <rPr>
        <sz val="12"/>
        <color theme="1" tint="0.34998626667073579"/>
        <rFont val="Artifakt Element Thin"/>
        <family val="2"/>
        <charset val="204"/>
      </rPr>
      <t>/h</t>
    </r>
  </si>
  <si>
    <t>ATC1</t>
  </si>
  <si>
    <t>ATC2</t>
  </si>
  <si>
    <t>ATC3</t>
  </si>
  <si>
    <t>ATC4</t>
  </si>
  <si>
    <t>ATC5</t>
  </si>
  <si>
    <t>ATC6</t>
  </si>
  <si>
    <t>ATC7</t>
  </si>
  <si>
    <t>---</t>
  </si>
  <si>
    <r>
      <t>Gaisa zudumi m</t>
    </r>
    <r>
      <rPr>
        <vertAlign val="superscript"/>
        <sz val="12"/>
        <color theme="1" tint="0.34998626667073579"/>
        <rFont val="Artifakt Element Light"/>
        <family val="2"/>
        <charset val="204"/>
      </rPr>
      <t>3</t>
    </r>
    <r>
      <rPr>
        <sz val="12"/>
        <color theme="1" tint="0.34998626667073579"/>
        <rFont val="Artifakt Element Light"/>
        <family val="2"/>
        <charset val="204"/>
      </rPr>
      <t>/h uz gaisvadā virsmas 1m</t>
    </r>
    <r>
      <rPr>
        <vertAlign val="superscript"/>
        <sz val="12"/>
        <color theme="1" tint="0.34998626667073579"/>
        <rFont val="Artifakt Element Light"/>
        <family val="2"/>
        <charset val="204"/>
      </rPr>
      <t>2</t>
    </r>
  </si>
  <si>
    <r>
      <t>Kopējie zudumi pārbaudāma posma m</t>
    </r>
    <r>
      <rPr>
        <vertAlign val="superscript"/>
        <sz val="12"/>
        <color theme="1" tint="0.34998626667073579"/>
        <rFont val="Artifakt Element Light"/>
        <family val="2"/>
        <charset val="204"/>
      </rPr>
      <t>3</t>
    </r>
    <r>
      <rPr>
        <sz val="12"/>
        <color theme="1" tint="0.34998626667073579"/>
        <rFont val="Artifakt Element Light"/>
        <family val="2"/>
        <charset val="204"/>
      </rPr>
      <t>/h</t>
    </r>
  </si>
  <si>
    <r>
      <t>m</t>
    </r>
    <r>
      <rPr>
        <vertAlign val="superscript"/>
        <sz val="12"/>
        <color theme="1" tint="0.34998626667073579"/>
        <rFont val="Artifakt Element Light"/>
        <family val="2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</si>
</sst>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6]dddd\,\ yyyy&quot;. gada &quot;d\.\ mmmm;@"/>
    <numFmt numFmtId="165" formatCode="#,##0.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 tint="0.34998626667073579"/>
      <name val="Artifakt Element Thin"/>
      <family val="2"/>
      <charset val="204"/>
    </font>
    <font>
      <sz val="12"/>
      <color theme="1" tint="0.34998626667073579"/>
      <name val="Artifakt Element Thin"/>
      <family val="2"/>
      <charset val="204"/>
    </font>
    <font>
      <vertAlign val="superscript"/>
      <sz val="12"/>
      <color theme="1" tint="0.34998626667073579"/>
      <name val="Artifakt Element Thin"/>
      <family val="2"/>
      <charset val="204"/>
    </font>
    <font>
      <sz val="12"/>
      <color rgb="FF0070C0"/>
      <name val="Artifakt Element Thin"/>
      <family val="2"/>
      <charset val="204"/>
    </font>
    <font>
      <sz val="8"/>
      <name val="Calibri"/>
      <family val="2"/>
      <scheme val="minor"/>
    </font>
    <font>
      <b/>
      <sz val="12"/>
      <color theme="1" tint="0.34998626667073579"/>
      <name val="Artifakt Element Light"/>
      <family val="2"/>
      <charset val="204"/>
    </font>
    <font>
      <sz val="12"/>
      <color theme="1" tint="0.34998626667073579"/>
      <name val="Artifakt Element Light"/>
      <family val="2"/>
      <charset val="204"/>
    </font>
    <font>
      <vertAlign val="superscript"/>
      <sz val="12"/>
      <color theme="1" tint="0.34998626667073579"/>
      <name val="Artifakt Element Light"/>
      <family val="2"/>
      <charset val="204"/>
    </font>
    <font>
      <sz val="12"/>
      <color rgb="FF0070C0"/>
      <name val="Artifakt Element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/>
  </cellStyleXfs>
  <cellXfs count="38">
    <xf numFmtId="0" fontId="0" fillId="0" borderId="0" xfId="0"/>
    <xf numFmtId="164" fontId="2" fillId="2" borderId="0" xfId="1" applyFont="1" applyFill="1"/>
    <xf numFmtId="4" fontId="3" fillId="2" borderId="0" xfId="0" applyNumberFormat="1" applyFont="1" applyFill="1"/>
    <xf numFmtId="0" fontId="3" fillId="2" borderId="0" xfId="0" applyFont="1" applyFill="1"/>
    <xf numFmtId="4" fontId="3" fillId="2" borderId="0" xfId="1" applyNumberFormat="1" applyFont="1" applyFill="1" applyAlignment="1">
      <alignment horizontal="center"/>
    </xf>
    <xf numFmtId="4" fontId="3" fillId="2" borderId="2" xfId="0" applyNumberFormat="1" applyFont="1" applyFill="1" applyBorder="1"/>
    <xf numFmtId="4" fontId="2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2" fillId="2" borderId="0" xfId="1" applyNumberFormat="1" applyFont="1" applyFill="1" applyAlignment="1">
      <alignment horizontal="center"/>
    </xf>
    <xf numFmtId="165" fontId="5" fillId="2" borderId="2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164" fontId="7" fillId="2" borderId="0" xfId="1" applyFont="1" applyFill="1"/>
    <xf numFmtId="4" fontId="8" fillId="2" borderId="0" xfId="0" applyNumberFormat="1" applyFont="1" applyFill="1"/>
    <xf numFmtId="0" fontId="8" fillId="2" borderId="0" xfId="0" applyFont="1" applyFill="1"/>
    <xf numFmtId="4" fontId="8" fillId="2" borderId="0" xfId="1" applyNumberFormat="1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/>
    <xf numFmtId="0" fontId="7" fillId="2" borderId="3" xfId="0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3" xfId="0" quotePrefix="1" applyNumberFormat="1" applyFont="1" applyFill="1" applyBorder="1" applyAlignment="1">
      <alignment horizontal="center" vertical="center"/>
    </xf>
    <xf numFmtId="3" fontId="7" fillId="2" borderId="0" xfId="1" applyNumberFormat="1" applyFont="1" applyFill="1" applyAlignment="1">
      <alignment horizontal="center"/>
    </xf>
    <xf numFmtId="165" fontId="10" fillId="2" borderId="2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center"/>
    </xf>
    <xf numFmtId="0" fontId="8" fillId="2" borderId="4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</cellXfs>
  <cellStyles count="2">
    <cellStyle name="Обычный" xfId="0" builtinId="0"/>
    <cellStyle name="Обычный_Gidrauliskais aprekins2" xfId="1" xr:uid="{20D570A5-76E4-4457-9CB9-29AB82194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r>
              <a:rPr lang="lv-LV"/>
              <a:t>Gaisa vadu blīvuma klases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'g.v.blivums (2)'!$C$11:$C$12</c:f>
              <c:strCache>
                <c:ptCount val="2"/>
                <c:pt idx="0">
                  <c:v>Blīvuma klase</c:v>
                </c:pt>
                <c:pt idx="1">
                  <c:v>ATC1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'g.v.blivums (2)'!$B$13:$B$38</c:f>
              <c:numCache>
                <c:formatCode>General</c:formatCode>
                <c:ptCount val="2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</c:numCache>
            </c:numRef>
          </c:cat>
          <c:val>
            <c:numRef>
              <c:f>'g.v.blivums (2)'!$C$13:$C$38</c:f>
              <c:numCache>
                <c:formatCode>#,##0.00</c:formatCode>
                <c:ptCount val="26"/>
                <c:pt idx="0">
                  <c:v>0</c:v>
                </c:pt>
                <c:pt idx="1">
                  <c:v>8.3269496342667157E-3</c:v>
                </c:pt>
                <c:pt idx="2">
                  <c:v>1.3066384534065658E-2</c:v>
                </c:pt>
                <c:pt idx="3">
                  <c:v>1.7006492559074292E-2</c:v>
                </c:pt>
                <c:pt idx="4">
                  <c:v>2.0503355044863916E-2</c:v>
                </c:pt>
                <c:pt idx="5">
                  <c:v>2.37037163018303E-2</c:v>
                </c:pt>
                <c:pt idx="6">
                  <c:v>2.6686047245698213E-2</c:v>
                </c:pt>
                <c:pt idx="7">
                  <c:v>2.9498481741647407E-2</c:v>
                </c:pt>
                <c:pt idx="8">
                  <c:v>3.2173212643462692E-2</c:v>
                </c:pt>
                <c:pt idx="9">
                  <c:v>3.4733101779751384E-2</c:v>
                </c:pt>
                <c:pt idx="10">
                  <c:v>3.7195117742944053E-2</c:v>
                </c:pt>
                <c:pt idx="11">
                  <c:v>3.9572290008758733E-2</c:v>
                </c:pt>
                <c:pt idx="12">
                  <c:v>4.1874896609392413E-2</c:v>
                </c:pt>
                <c:pt idx="13">
                  <c:v>4.4111224818655592E-2</c:v>
                </c:pt>
                <c:pt idx="14">
                  <c:v>4.6288079373188407E-2</c:v>
                </c:pt>
                <c:pt idx="15">
                  <c:v>4.8411134042482311E-2</c:v>
                </c:pt>
                <c:pt idx="16">
                  <c:v>5.0485182036623034E-2</c:v>
                </c:pt>
                <c:pt idx="17">
                  <c:v>5.2514318848755528E-2</c:v>
                </c:pt>
                <c:pt idx="18">
                  <c:v>5.4502078654044536E-2</c:v>
                </c:pt>
                <c:pt idx="19">
                  <c:v>5.6451537979358118E-2</c:v>
                </c:pt>
                <c:pt idx="20">
                  <c:v>5.8365395801022374E-2</c:v>
                </c:pt>
                <c:pt idx="21">
                  <c:v>6.0246036337109829E-2</c:v>
                </c:pt>
                <c:pt idx="22">
                  <c:v>6.2095578916461135E-2</c:v>
                </c:pt>
                <c:pt idx="23">
                  <c:v>6.3915918048705611E-2</c:v>
                </c:pt>
                <c:pt idx="24">
                  <c:v>6.5708755961599696E-2</c:v>
                </c:pt>
                <c:pt idx="25">
                  <c:v>6.7475629275513649E-2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4-491E-83E7-ED10CC79BC92}"/>
            </c:ext>
          </c:extLst>
        </c:ser>
        <c:ser>
          <c:idx val="1"/>
          <c:order val="1"/>
          <c:tx>
            <c:strRef>
              <c:f>'g.v.blivums (2)'!$D$11:$D$12</c:f>
              <c:strCache>
                <c:ptCount val="2"/>
                <c:pt idx="0">
                  <c:v>Blīvuma klase</c:v>
                </c:pt>
                <c:pt idx="1">
                  <c:v>ATC2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'g.v.blivums (2)'!$B$13:$B$38</c:f>
              <c:numCache>
                <c:formatCode>General</c:formatCode>
                <c:ptCount val="2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</c:numCache>
            </c:numRef>
          </c:cat>
          <c:val>
            <c:numRef>
              <c:f>'g.v.blivums (2)'!$D$13:$D$38</c:f>
              <c:numCache>
                <c:formatCode>#,##0.00</c:formatCode>
                <c:ptCount val="26"/>
                <c:pt idx="0">
                  <c:v>0</c:v>
                </c:pt>
                <c:pt idx="1">
                  <c:v>2.5233180709899137E-2</c:v>
                </c:pt>
                <c:pt idx="2">
                  <c:v>3.9595104648683814E-2</c:v>
                </c:pt>
                <c:pt idx="3">
                  <c:v>5.1534825936588764E-2</c:v>
                </c:pt>
                <c:pt idx="4">
                  <c:v>6.2131378923830048E-2</c:v>
                </c:pt>
                <c:pt idx="5">
                  <c:v>7.1829443338879709E-2</c:v>
                </c:pt>
                <c:pt idx="6">
                  <c:v>8.0866809835449138E-2</c:v>
                </c:pt>
                <c:pt idx="7">
                  <c:v>8.9389338611052749E-2</c:v>
                </c:pt>
                <c:pt idx="8">
                  <c:v>9.7494583768068771E-2</c:v>
                </c:pt>
                <c:pt idx="9">
                  <c:v>0.10525182357500421</c:v>
                </c:pt>
                <c:pt idx="10">
                  <c:v>0.11271247800892137</c:v>
                </c:pt>
                <c:pt idx="11">
                  <c:v>0.11991603032957193</c:v>
                </c:pt>
                <c:pt idx="12">
                  <c:v>0.12689362608906793</c:v>
                </c:pt>
                <c:pt idx="13">
                  <c:v>0.13367037823835029</c:v>
                </c:pt>
                <c:pt idx="14">
                  <c:v>0.14026690719148002</c:v>
                </c:pt>
                <c:pt idx="15">
                  <c:v>0.14670040618934035</c:v>
                </c:pt>
                <c:pt idx="16">
                  <c:v>0.15298540011097889</c:v>
                </c:pt>
                <c:pt idx="17">
                  <c:v>0.15913429954168343</c:v>
                </c:pt>
                <c:pt idx="18">
                  <c:v>0.16515781410316527</c:v>
                </c:pt>
                <c:pt idx="19">
                  <c:v>0.17106526660411553</c:v>
                </c:pt>
                <c:pt idx="20">
                  <c:v>0.17686483576067386</c:v>
                </c:pt>
                <c:pt idx="21">
                  <c:v>0.18256374647609039</c:v>
                </c:pt>
                <c:pt idx="22">
                  <c:v>0.18816842095897315</c:v>
                </c:pt>
                <c:pt idx="23">
                  <c:v>0.19368460014759278</c:v>
                </c:pt>
                <c:pt idx="24">
                  <c:v>0.1991174423078779</c:v>
                </c:pt>
                <c:pt idx="25">
                  <c:v>0.20447160386519289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4-491E-83E7-ED10CC79BC92}"/>
            </c:ext>
          </c:extLst>
        </c:ser>
        <c:ser>
          <c:idx val="2"/>
          <c:order val="2"/>
          <c:tx>
            <c:strRef>
              <c:f>'g.v.blivums (2)'!$E$11:$E$12</c:f>
              <c:strCache>
                <c:ptCount val="2"/>
                <c:pt idx="0">
                  <c:v>Blīvuma klase</c:v>
                </c:pt>
                <c:pt idx="1">
                  <c:v>ATC3</c:v>
                </c:pt>
              </c:strCache>
            </c:strRef>
          </c:tx>
          <c:spPr>
            <a:ln w="127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'g.v.blivums (2)'!$B$13:$B$38</c:f>
              <c:numCache>
                <c:formatCode>General</c:formatCode>
                <c:ptCount val="2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</c:numCache>
            </c:numRef>
          </c:cat>
          <c:val>
            <c:numRef>
              <c:f>'g.v.blivums (2)'!$E$13:$E$38</c:f>
              <c:numCache>
                <c:formatCode>#,##0.00</c:formatCode>
                <c:ptCount val="26"/>
                <c:pt idx="0">
                  <c:v>0</c:v>
                </c:pt>
                <c:pt idx="1">
                  <c:v>7.5699542129697414E-2</c:v>
                </c:pt>
                <c:pt idx="2">
                  <c:v>0.11878531394605145</c:v>
                </c:pt>
                <c:pt idx="3">
                  <c:v>0.15460447780976627</c:v>
                </c:pt>
                <c:pt idx="4">
                  <c:v>0.18639413677149014</c:v>
                </c:pt>
                <c:pt idx="5">
                  <c:v>0.21548833001663911</c:v>
                </c:pt>
                <c:pt idx="6">
                  <c:v>0.24260042950634741</c:v>
                </c:pt>
                <c:pt idx="7">
                  <c:v>0.26816801583315825</c:v>
                </c:pt>
                <c:pt idx="8">
                  <c:v>0.29248375130420634</c:v>
                </c:pt>
                <c:pt idx="9">
                  <c:v>0.31575547072501259</c:v>
                </c:pt>
                <c:pt idx="10">
                  <c:v>0.33813743402676411</c:v>
                </c:pt>
                <c:pt idx="11">
                  <c:v>0.3597480909887158</c:v>
                </c:pt>
                <c:pt idx="12">
                  <c:v>0.38068087826720376</c:v>
                </c:pt>
                <c:pt idx="13">
                  <c:v>0.40101113471505084</c:v>
                </c:pt>
                <c:pt idx="14">
                  <c:v>0.4208007215744401</c:v>
                </c:pt>
                <c:pt idx="15">
                  <c:v>0.44010121856802104</c:v>
                </c:pt>
                <c:pt idx="16">
                  <c:v>0.45895620033293666</c:v>
                </c:pt>
                <c:pt idx="17">
                  <c:v>0.47740289862505025</c:v>
                </c:pt>
                <c:pt idx="18">
                  <c:v>0.4954734423094958</c:v>
                </c:pt>
                <c:pt idx="19">
                  <c:v>0.51319579981234653</c:v>
                </c:pt>
                <c:pt idx="20">
                  <c:v>0.53059450728202162</c:v>
                </c:pt>
                <c:pt idx="21">
                  <c:v>0.54769123942827114</c:v>
                </c:pt>
                <c:pt idx="22">
                  <c:v>0.56450526287691938</c:v>
                </c:pt>
                <c:pt idx="23">
                  <c:v>0.58105380044277832</c:v>
                </c:pt>
                <c:pt idx="24">
                  <c:v>0.5973523269236336</c:v>
                </c:pt>
                <c:pt idx="25">
                  <c:v>0.61341481159557865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4-491E-83E7-ED10CC79BC92}"/>
            </c:ext>
          </c:extLst>
        </c:ser>
        <c:ser>
          <c:idx val="3"/>
          <c:order val="3"/>
          <c:tx>
            <c:strRef>
              <c:f>'g.v.blivums (2)'!$F$11:$F$12</c:f>
              <c:strCache>
                <c:ptCount val="2"/>
                <c:pt idx="0">
                  <c:v>Blīvuma klase</c:v>
                </c:pt>
                <c:pt idx="1">
                  <c:v>ATC4</c:v>
                </c:pt>
              </c:strCache>
            </c:strRef>
          </c:tx>
          <c:spPr>
            <a:ln w="12700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'g.v.blivums (2)'!$B$13:$B$38</c:f>
              <c:numCache>
                <c:formatCode>General</c:formatCode>
                <c:ptCount val="2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</c:numCache>
            </c:numRef>
          </c:cat>
          <c:val>
            <c:numRef>
              <c:f>'g.v.blivums (2)'!$F$13:$F$38</c:f>
              <c:numCache>
                <c:formatCode>#,##0.00</c:formatCode>
                <c:ptCount val="26"/>
                <c:pt idx="0">
                  <c:v>0</c:v>
                </c:pt>
                <c:pt idx="1">
                  <c:v>0.2270986263890922</c:v>
                </c:pt>
                <c:pt idx="2">
                  <c:v>0.35635594183815428</c:v>
                </c:pt>
                <c:pt idx="3">
                  <c:v>0.46381343342929882</c:v>
                </c:pt>
                <c:pt idx="4">
                  <c:v>0.55918241031447036</c:v>
                </c:pt>
                <c:pt idx="5">
                  <c:v>0.6464649900499172</c:v>
                </c:pt>
                <c:pt idx="6">
                  <c:v>0.72780128851904213</c:v>
                </c:pt>
                <c:pt idx="7">
                  <c:v>0.80450404749947468</c:v>
                </c:pt>
                <c:pt idx="8">
                  <c:v>0.8774512539126188</c:v>
                </c:pt>
                <c:pt idx="9">
                  <c:v>0.94726641217503771</c:v>
                </c:pt>
                <c:pt idx="10">
                  <c:v>1.0144123020802922</c:v>
                </c:pt>
                <c:pt idx="11">
                  <c:v>1.0792442729661473</c:v>
                </c:pt>
                <c:pt idx="12">
                  <c:v>1.1420426348016111</c:v>
                </c:pt>
                <c:pt idx="13">
                  <c:v>1.2030334041451525</c:v>
                </c:pt>
                <c:pt idx="14">
                  <c:v>1.2624021647233201</c:v>
                </c:pt>
                <c:pt idx="15">
                  <c:v>1.3203036557040631</c:v>
                </c:pt>
                <c:pt idx="16">
                  <c:v>1.3768686009988098</c:v>
                </c:pt>
                <c:pt idx="17">
                  <c:v>1.4322086958751508</c:v>
                </c:pt>
                <c:pt idx="18">
                  <c:v>1.4864203269284872</c:v>
                </c:pt>
                <c:pt idx="19">
                  <c:v>1.5395873994370395</c:v>
                </c:pt>
                <c:pt idx="20">
                  <c:v>1.5917835218460645</c:v>
                </c:pt>
                <c:pt idx="21">
                  <c:v>1.6430737182848132</c:v>
                </c:pt>
                <c:pt idx="22">
                  <c:v>1.6935157886307581</c:v>
                </c:pt>
                <c:pt idx="23">
                  <c:v>1.7431614013283347</c:v>
                </c:pt>
                <c:pt idx="24">
                  <c:v>1.7920569807709008</c:v>
                </c:pt>
                <c:pt idx="25">
                  <c:v>1.8402444347867359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94-491E-83E7-ED10CC79BC92}"/>
            </c:ext>
          </c:extLst>
        </c:ser>
        <c:ser>
          <c:idx val="4"/>
          <c:order val="4"/>
          <c:tx>
            <c:strRef>
              <c:f>'g.v.blivums (2)'!$G$11:$G$12</c:f>
              <c:strCache>
                <c:ptCount val="2"/>
                <c:pt idx="0">
                  <c:v>Blīvuma klase</c:v>
                </c:pt>
                <c:pt idx="1">
                  <c:v>ATC5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'g.v.blivums (2)'!$B$13:$B$38</c:f>
              <c:numCache>
                <c:formatCode>General</c:formatCode>
                <c:ptCount val="2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</c:numCache>
            </c:numRef>
          </c:cat>
          <c:val>
            <c:numRef>
              <c:f>'g.v.blivums (2)'!$G$13:$G$38</c:f>
              <c:numCache>
                <c:formatCode>#,##0.00</c:formatCode>
                <c:ptCount val="26"/>
                <c:pt idx="0">
                  <c:v>0</c:v>
                </c:pt>
                <c:pt idx="1">
                  <c:v>0.68129587916727663</c:v>
                </c:pt>
                <c:pt idx="2">
                  <c:v>1.069067825514463</c:v>
                </c:pt>
                <c:pt idx="3">
                  <c:v>1.3914403002878963</c:v>
                </c:pt>
                <c:pt idx="4">
                  <c:v>1.677547230943411</c:v>
                </c:pt>
                <c:pt idx="5">
                  <c:v>1.9393949701497517</c:v>
                </c:pt>
                <c:pt idx="6">
                  <c:v>2.1834038655571266</c:v>
                </c:pt>
                <c:pt idx="7">
                  <c:v>2.4135121424984241</c:v>
                </c:pt>
                <c:pt idx="8">
                  <c:v>2.6323537617378565</c:v>
                </c:pt>
                <c:pt idx="9">
                  <c:v>2.8417992365251128</c:v>
                </c:pt>
                <c:pt idx="10">
                  <c:v>3.0432369062408764</c:v>
                </c:pt>
                <c:pt idx="11">
                  <c:v>3.2377328188984418</c:v>
                </c:pt>
                <c:pt idx="12">
                  <c:v>3.4261279044048334</c:v>
                </c:pt>
                <c:pt idx="13">
                  <c:v>3.6091002124354574</c:v>
                </c:pt>
                <c:pt idx="14">
                  <c:v>3.7872064941699604</c:v>
                </c:pt>
                <c:pt idx="15">
                  <c:v>3.9609109671121892</c:v>
                </c:pt>
                <c:pt idx="16">
                  <c:v>4.1306058029964294</c:v>
                </c:pt>
                <c:pt idx="17">
                  <c:v>4.2966260876254525</c:v>
                </c:pt>
                <c:pt idx="18">
                  <c:v>4.4592609807854613</c:v>
                </c:pt>
                <c:pt idx="19">
                  <c:v>4.618762198311118</c:v>
                </c:pt>
                <c:pt idx="20">
                  <c:v>4.7753505655381936</c:v>
                </c:pt>
                <c:pt idx="21">
                  <c:v>4.9292211548544396</c:v>
                </c:pt>
                <c:pt idx="22">
                  <c:v>5.080547365892274</c:v>
                </c:pt>
                <c:pt idx="23">
                  <c:v>5.2294842039850042</c:v>
                </c:pt>
                <c:pt idx="24">
                  <c:v>5.3761709423127026</c:v>
                </c:pt>
                <c:pt idx="25">
                  <c:v>5.5207333043602071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94-491E-83E7-ED10CC79BC92}"/>
            </c:ext>
          </c:extLst>
        </c:ser>
        <c:ser>
          <c:idx val="5"/>
          <c:order val="5"/>
          <c:tx>
            <c:strRef>
              <c:f>'g.v.blivums (2)'!$H$11:$H$12</c:f>
              <c:strCache>
                <c:ptCount val="2"/>
                <c:pt idx="0">
                  <c:v>Blīvuma klase</c:v>
                </c:pt>
                <c:pt idx="1">
                  <c:v>ATC6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'g.v.blivums (2)'!$B$13:$B$38</c:f>
              <c:numCache>
                <c:formatCode>General</c:formatCode>
                <c:ptCount val="2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</c:numCache>
            </c:numRef>
          </c:cat>
          <c:val>
            <c:numRef>
              <c:f>'g.v.blivums (2)'!$H$13:$H$38</c:f>
              <c:numCache>
                <c:formatCode>#,##0.00</c:formatCode>
                <c:ptCount val="26"/>
                <c:pt idx="0">
                  <c:v>0</c:v>
                </c:pt>
                <c:pt idx="1">
                  <c:v>1.7032396979181919</c:v>
                </c:pt>
                <c:pt idx="2">
                  <c:v>2.6726695637861577</c:v>
                </c:pt>
                <c:pt idx="3">
                  <c:v>3.4786007507197416</c:v>
                </c:pt>
                <c:pt idx="4">
                  <c:v>4.1938680773585286</c:v>
                </c:pt>
                <c:pt idx="5">
                  <c:v>4.8484874253743797</c:v>
                </c:pt>
                <c:pt idx="6">
                  <c:v>5.4585096638928166</c:v>
                </c:pt>
                <c:pt idx="7">
                  <c:v>6.0337803562460604</c:v>
                </c:pt>
                <c:pt idx="8">
                  <c:v>6.5808844043446424</c:v>
                </c:pt>
                <c:pt idx="9">
                  <c:v>7.1044980913127835</c:v>
                </c:pt>
                <c:pt idx="10">
                  <c:v>7.6080922656021928</c:v>
                </c:pt>
                <c:pt idx="11">
                  <c:v>8.0943320472461053</c:v>
                </c:pt>
                <c:pt idx="12">
                  <c:v>8.5653197610120841</c:v>
                </c:pt>
                <c:pt idx="13">
                  <c:v>9.0227505310886436</c:v>
                </c:pt>
                <c:pt idx="14">
                  <c:v>9.4680162354249013</c:v>
                </c:pt>
                <c:pt idx="15">
                  <c:v>9.9022774177804731</c:v>
                </c:pt>
                <c:pt idx="16">
                  <c:v>10.326514507491076</c:v>
                </c:pt>
                <c:pt idx="17">
                  <c:v>10.741565219063631</c:v>
                </c:pt>
                <c:pt idx="18">
                  <c:v>11.148152451963655</c:v>
                </c:pt>
                <c:pt idx="19">
                  <c:v>11.546905495777798</c:v>
                </c:pt>
                <c:pt idx="20">
                  <c:v>11.938376413845486</c:v>
                </c:pt>
                <c:pt idx="21">
                  <c:v>12.323052887136102</c:v>
                </c:pt>
                <c:pt idx="22">
                  <c:v>12.701368414730688</c:v>
                </c:pt>
                <c:pt idx="23">
                  <c:v>13.073710509962511</c:v>
                </c:pt>
                <c:pt idx="24">
                  <c:v>13.440427355781758</c:v>
                </c:pt>
                <c:pt idx="25">
                  <c:v>13.801833260900521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94-491E-83E7-ED10CC79B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39152"/>
        <c:axId val="466737584"/>
      </c:lineChart>
      <c:catAx>
        <c:axId val="46673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Maksimālais darba spiediens sistēmā (Pa)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66737584"/>
        <c:crosses val="autoZero"/>
        <c:auto val="1"/>
        <c:lblAlgn val="ctr"/>
        <c:lblOffset val="100"/>
        <c:noMultiLvlLbl val="0"/>
      </c:catAx>
      <c:valAx>
        <c:axId val="46673758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Gaisa zudumi m</a:t>
                </a:r>
                <a:r>
                  <a:rPr lang="lv-LV" baseline="30000"/>
                  <a:t>3</a:t>
                </a:r>
                <a:r>
                  <a:rPr lang="lv-LV"/>
                  <a:t>/h uz gaisvadā virsmas 1m</a:t>
                </a:r>
                <a:r>
                  <a:rPr lang="lv-LV" baseline="30000"/>
                  <a:t>2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1.0787156658393682E-2"/>
              <c:y val="0.29135490905304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66739152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61496475912365"/>
          <c:y val="0.92544827394096485"/>
          <c:w val="0.73969500942531363"/>
          <c:h val="5.9734078649330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Thin" panose="020B0203050000020004" pitchFamily="34" charset="-52"/>
          <a:ea typeface="Artifakt Element Thin" panose="020B02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r>
              <a:rPr lang="lv-LV"/>
              <a:t>Gaisa vadu blīvuma klases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g.v.blivums!$C$11:$C$12</c:f>
              <c:strCache>
                <c:ptCount val="2"/>
                <c:pt idx="0">
                  <c:v>Blīvuma klase</c:v>
                </c:pt>
                <c:pt idx="1">
                  <c:v>A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g.v.blivums!$C$13:$C$43</c:f>
              <c:numCache>
                <c:formatCode>#,##0.00</c:formatCode>
                <c:ptCount val="31"/>
                <c:pt idx="0">
                  <c:v>0</c:v>
                </c:pt>
                <c:pt idx="1">
                  <c:v>0.43328308438643431</c:v>
                </c:pt>
                <c:pt idx="2">
                  <c:v>0.67989403579450447</c:v>
                </c:pt>
                <c:pt idx="3">
                  <c:v>0.88491294822627442</c:v>
                </c:pt>
                <c:pt idx="4">
                  <c:v>1.066868097478425</c:v>
                </c:pt>
                <c:pt idx="5">
                  <c:v>1.2333951520991109</c:v>
                </c:pt>
                <c:pt idx="6">
                  <c:v>1.3885772544025305</c:v>
                </c:pt>
                <c:pt idx="7">
                  <c:v>1.5349189937622876</c:v>
                </c:pt>
                <c:pt idx="8">
                  <c:v>1.674095487669865</c:v>
                </c:pt>
                <c:pt idx="9">
                  <c:v>1.8072963246359168</c:v>
                </c:pt>
                <c:pt idx="10">
                  <c:v>1.9354044455198141</c:v>
                </c:pt>
                <c:pt idx="11">
                  <c:v>2.0590978238502782</c:v>
                </c:pt>
                <c:pt idx="12">
                  <c:v>2.1789112650107128</c:v>
                </c:pt>
                <c:pt idx="13">
                  <c:v>2.2952759876004238</c:v>
                </c:pt>
                <c:pt idx="14">
                  <c:v>2.4085460681311432</c:v>
                </c:pt>
                <c:pt idx="15">
                  <c:v>2.5190167345618875</c:v>
                </c:pt>
                <c:pt idx="16">
                  <c:v>2.6269373959729641</c:v>
                </c:pt>
                <c:pt idx="17">
                  <c:v>2.7325211565597725</c:v>
                </c:pt>
                <c:pt idx="18">
                  <c:v>2.8359519129931687</c:v>
                </c:pt>
                <c:pt idx="19">
                  <c:v>2.9373897487501934</c:v>
                </c:pt>
                <c:pt idx="20">
                  <c:v>3.0369751019070477</c:v>
                </c:pt>
                <c:pt idx="21">
                  <c:v>3.1348320324623731</c:v>
                </c:pt>
                <c:pt idx="22">
                  <c:v>3.2310708172134657</c:v>
                </c:pt>
                <c:pt idx="23">
                  <c:v>3.3257900347529223</c:v>
                </c:pt>
                <c:pt idx="24">
                  <c:v>3.4190782585109964</c:v>
                </c:pt>
                <c:pt idx="25">
                  <c:v>3.5110154447313073</c:v>
                </c:pt>
                <c:pt idx="26">
                  <c:v>3.6016740803111049</c:v>
                </c:pt>
                <c:pt idx="27">
                  <c:v>3.6911201396584055</c:v>
                </c:pt>
                <c:pt idx="28">
                  <c:v>3.7794138882148784</c:v>
                </c:pt>
                <c:pt idx="29">
                  <c:v>3.8666105617959561</c:v>
                </c:pt>
                <c:pt idx="30">
                  <c:v>3.9527609445461147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8-4A94-9ACB-9FC775C331CD}"/>
            </c:ext>
          </c:extLst>
        </c:ser>
        <c:ser>
          <c:idx val="1"/>
          <c:order val="1"/>
          <c:tx>
            <c:strRef>
              <c:f>g.v.blivums!$D$11:$D$12</c:f>
              <c:strCache>
                <c:ptCount val="2"/>
                <c:pt idx="0">
                  <c:v>Blīvuma klase</c:v>
                </c:pt>
                <c:pt idx="1">
                  <c:v>B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g.v.blivums!$D$13:$D$43</c:f>
              <c:numCache>
                <c:formatCode>#,##0.00</c:formatCode>
                <c:ptCount val="31"/>
                <c:pt idx="0">
                  <c:v>0</c:v>
                </c:pt>
                <c:pt idx="1">
                  <c:v>0.14293874948830823</c:v>
                </c:pt>
                <c:pt idx="2">
                  <c:v>0.22429493964354788</c:v>
                </c:pt>
                <c:pt idx="3">
                  <c:v>0.29193004477567813</c:v>
                </c:pt>
                <c:pt idx="4">
                  <c:v>0.35195648576607835</c:v>
                </c:pt>
                <c:pt idx="5">
                  <c:v>0.40689324605331495</c:v>
                </c:pt>
                <c:pt idx="6">
                  <c:v>0.45808734165856674</c:v>
                </c:pt>
                <c:pt idx="7">
                  <c:v>0.50636502887003298</c:v>
                </c:pt>
                <c:pt idx="8">
                  <c:v>0.55227892376737819</c:v>
                </c:pt>
                <c:pt idx="9">
                  <c:v>0.59622146792112718</c:v>
                </c:pt>
                <c:pt idx="10">
                  <c:v>0.63848394079004178</c:v>
                </c:pt>
                <c:pt idx="11">
                  <c:v>0.67929000374442161</c:v>
                </c:pt>
                <c:pt idx="12">
                  <c:v>0.7188160874262145</c:v>
                </c:pt>
                <c:pt idx="13">
                  <c:v>0.75720444951766563</c:v>
                </c:pt>
                <c:pt idx="14">
                  <c:v>0.7945718987649133</c:v>
                </c:pt>
                <c:pt idx="15">
                  <c:v>0.83101582995856071</c:v>
                </c:pt>
                <c:pt idx="16">
                  <c:v>0.86661852238283354</c:v>
                </c:pt>
                <c:pt idx="17">
                  <c:v>0.90145027845270842</c:v>
                </c:pt>
                <c:pt idx="18">
                  <c:v>0.93557176511114837</c:v>
                </c:pt>
                <c:pt idx="19">
                  <c:v>0.96903579340212564</c:v>
                </c:pt>
                <c:pt idx="20">
                  <c:v>1.0018886934126343</c:v>
                </c:pt>
                <c:pt idx="21">
                  <c:v>1.0341713921525355</c:v>
                </c:pt>
                <c:pt idx="22">
                  <c:v>1.0659202695961949</c:v>
                </c:pt>
                <c:pt idx="23">
                  <c:v>1.0971678465164281</c:v>
                </c:pt>
                <c:pt idx="24">
                  <c:v>1.1279433430139369</c:v>
                </c:pt>
                <c:pt idx="25">
                  <c:v>1.1582731364062044</c:v>
                </c:pt>
                <c:pt idx="26">
                  <c:v>1.188181139896447</c:v>
                </c:pt>
                <c:pt idx="27">
                  <c:v>1.2176891182378244</c:v>
                </c:pt>
                <c:pt idx="28">
                  <c:v>1.2468169528131556</c:v>
                </c:pt>
                <c:pt idx="29">
                  <c:v>1.2755828657471195</c:v>
                </c:pt>
                <c:pt idx="30">
                  <c:v>1.3040036105719142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8-4A94-9ACB-9FC775C331CD}"/>
            </c:ext>
          </c:extLst>
        </c:ser>
        <c:ser>
          <c:idx val="2"/>
          <c:order val="2"/>
          <c:tx>
            <c:strRef>
              <c:f>g.v.blivums!$E$11:$E$12</c:f>
              <c:strCache>
                <c:ptCount val="2"/>
                <c:pt idx="0">
                  <c:v>Blīvuma klase</c:v>
                </c:pt>
                <c:pt idx="1">
                  <c:v>C</c:v>
                </c:pt>
              </c:strCache>
            </c:strRef>
          </c:tx>
          <c:spPr>
            <a:ln w="22225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g.v.blivums!$E$13:$E$43</c:f>
              <c:numCache>
                <c:formatCode>#,##0.00</c:formatCode>
                <c:ptCount val="31"/>
                <c:pt idx="0">
                  <c:v>0</c:v>
                </c:pt>
                <c:pt idx="1">
                  <c:v>4.9135195136605948E-2</c:v>
                </c:pt>
                <c:pt idx="2">
                  <c:v>7.7101385502469574E-2</c:v>
                </c:pt>
                <c:pt idx="3">
                  <c:v>0.10035095289163935</c:v>
                </c:pt>
                <c:pt idx="4">
                  <c:v>0.12098504198208943</c:v>
                </c:pt>
                <c:pt idx="5">
                  <c:v>0.13986955333082701</c:v>
                </c:pt>
                <c:pt idx="6">
                  <c:v>0.15746752369513231</c:v>
                </c:pt>
                <c:pt idx="7">
                  <c:v>0.17406297867407383</c:v>
                </c:pt>
                <c:pt idx="8">
                  <c:v>0.18984588004503622</c:v>
                </c:pt>
                <c:pt idx="9">
                  <c:v>0.20495112959788747</c:v>
                </c:pt>
                <c:pt idx="10">
                  <c:v>0.21947885464657685</c:v>
                </c:pt>
                <c:pt idx="11">
                  <c:v>0.2335059387871449</c:v>
                </c:pt>
                <c:pt idx="12">
                  <c:v>0.24709303005276123</c:v>
                </c:pt>
                <c:pt idx="13">
                  <c:v>0.26028902952169752</c:v>
                </c:pt>
                <c:pt idx="14">
                  <c:v>0.27313409020043894</c:v>
                </c:pt>
                <c:pt idx="15">
                  <c:v>0.28566169154825521</c:v>
                </c:pt>
                <c:pt idx="16">
                  <c:v>0.29790011706909897</c:v>
                </c:pt>
                <c:pt idx="17">
                  <c:v>0.3098735332181185</c:v>
                </c:pt>
                <c:pt idx="18">
                  <c:v>0.3216027942569572</c:v>
                </c:pt>
                <c:pt idx="19">
                  <c:v>0.33310605398198068</c:v>
                </c:pt>
                <c:pt idx="20">
                  <c:v>0.34439923836059305</c:v>
                </c:pt>
                <c:pt idx="21">
                  <c:v>0.35549641605243404</c:v>
                </c:pt>
                <c:pt idx="22">
                  <c:v>0.36641009267369196</c:v>
                </c:pt>
                <c:pt idx="23">
                  <c:v>0.37715144724002209</c:v>
                </c:pt>
                <c:pt idx="24">
                  <c:v>0.38773052416104081</c:v>
                </c:pt>
                <c:pt idx="25">
                  <c:v>0.39815639063963276</c:v>
                </c:pt>
                <c:pt idx="26">
                  <c:v>0.40843726683940362</c:v>
                </c:pt>
                <c:pt idx="27">
                  <c:v>0.41858063439425214</c:v>
                </c:pt>
                <c:pt idx="28">
                  <c:v>0.42859332752952223</c:v>
                </c:pt>
                <c:pt idx="29">
                  <c:v>0.43848161010057229</c:v>
                </c:pt>
                <c:pt idx="30">
                  <c:v>0.44825124113409548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8-4A94-9ACB-9FC775C331CD}"/>
            </c:ext>
          </c:extLst>
        </c:ser>
        <c:ser>
          <c:idx val="3"/>
          <c:order val="3"/>
          <c:tx>
            <c:strRef>
              <c:f>g.v.blivums!$F$11:$F$12</c:f>
              <c:strCache>
                <c:ptCount val="2"/>
                <c:pt idx="0">
                  <c:v>Blīvuma klase</c:v>
                </c:pt>
                <c:pt idx="1">
                  <c:v>D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g.v.blivums!$F$13:$F$43</c:f>
              <c:numCache>
                <c:formatCode>#,##0.00</c:formatCode>
                <c:ptCount val="31"/>
                <c:pt idx="0">
                  <c:v>0</c:v>
                </c:pt>
                <c:pt idx="1">
                  <c:v>1.7867343686038529E-2</c:v>
                </c:pt>
                <c:pt idx="2">
                  <c:v>2.8036867455443485E-2</c:v>
                </c:pt>
                <c:pt idx="3">
                  <c:v>3.6491255596959767E-2</c:v>
                </c:pt>
                <c:pt idx="4">
                  <c:v>4.3994560720759794E-2</c:v>
                </c:pt>
                <c:pt idx="5">
                  <c:v>5.0861655756664369E-2</c:v>
                </c:pt>
                <c:pt idx="6">
                  <c:v>5.7260917707320842E-2</c:v>
                </c:pt>
                <c:pt idx="7">
                  <c:v>6.3295628608754123E-2</c:v>
                </c:pt>
                <c:pt idx="8">
                  <c:v>6.9034865470922274E-2</c:v>
                </c:pt>
                <c:pt idx="9">
                  <c:v>7.4527683490140897E-2</c:v>
                </c:pt>
                <c:pt idx="10">
                  <c:v>7.9810492598755223E-2</c:v>
                </c:pt>
                <c:pt idx="11">
                  <c:v>8.4911250468052701E-2</c:v>
                </c:pt>
                <c:pt idx="12">
                  <c:v>8.9852010928276813E-2</c:v>
                </c:pt>
                <c:pt idx="13">
                  <c:v>9.4650556189708204E-2</c:v>
                </c:pt>
                <c:pt idx="14">
                  <c:v>9.9321487345614162E-2</c:v>
                </c:pt>
                <c:pt idx="15">
                  <c:v>0.10387697874482009</c:v>
                </c:pt>
                <c:pt idx="16">
                  <c:v>0.10832731529785419</c:v>
                </c:pt>
                <c:pt idx="17">
                  <c:v>0.11268128480658855</c:v>
                </c:pt>
                <c:pt idx="18">
                  <c:v>0.11694647063889355</c:v>
                </c:pt>
                <c:pt idx="19">
                  <c:v>0.12112947417526571</c:v>
                </c:pt>
                <c:pt idx="20">
                  <c:v>0.12523608667657929</c:v>
                </c:pt>
                <c:pt idx="21">
                  <c:v>0.12927142401906694</c:v>
                </c:pt>
                <c:pt idx="22">
                  <c:v>0.13324003369952436</c:v>
                </c:pt>
                <c:pt idx="23">
                  <c:v>0.13714598081455351</c:v>
                </c:pt>
                <c:pt idx="24">
                  <c:v>0.14099291787674212</c:v>
                </c:pt>
                <c:pt idx="25">
                  <c:v>0.14478414205077555</c:v>
                </c:pt>
                <c:pt idx="26">
                  <c:v>0.14852264248705588</c:v>
                </c:pt>
                <c:pt idx="27">
                  <c:v>0.15221113977972806</c:v>
                </c:pt>
                <c:pt idx="28">
                  <c:v>0.15585211910164445</c:v>
                </c:pt>
                <c:pt idx="29">
                  <c:v>0.15944785821838994</c:v>
                </c:pt>
                <c:pt idx="30">
                  <c:v>0.16300045132148927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8-4A94-9ACB-9FC775C33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39152"/>
        <c:axId val="466737584"/>
      </c:lineChart>
      <c:catAx>
        <c:axId val="46673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Maksimālais darba spiediens sistēmā (Pa)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66737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6673758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Gaisa zudumi m</a:t>
                </a:r>
                <a:r>
                  <a:rPr lang="lv-LV" baseline="30000"/>
                  <a:t>3</a:t>
                </a:r>
                <a:r>
                  <a:rPr lang="lv-LV"/>
                  <a:t>/h uz gaisvadā virsmas 1m</a:t>
                </a:r>
                <a:r>
                  <a:rPr lang="lv-LV" baseline="30000"/>
                  <a:t>2</a:t>
                </a:r>
                <a:endParaRPr lang="ru-RU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66739152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Thin" panose="020B0203050000020004" pitchFamily="34" charset="-52"/>
          <a:ea typeface="Artifakt Element Thin" panose="020B02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r>
              <a:rPr lang="lv-LV"/>
              <a:t>Gaisa vadu blīvuma klases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g.v.blivums!$C$11:$C$12</c:f>
              <c:strCache>
                <c:ptCount val="2"/>
                <c:pt idx="0">
                  <c:v>Blīvuma klase</c:v>
                </c:pt>
                <c:pt idx="1">
                  <c:v>A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g.v.blivums!$C$13:$C$43</c:f>
              <c:numCache>
                <c:formatCode>#,##0.00</c:formatCode>
                <c:ptCount val="31"/>
                <c:pt idx="0">
                  <c:v>0</c:v>
                </c:pt>
                <c:pt idx="1">
                  <c:v>0.43328308438643431</c:v>
                </c:pt>
                <c:pt idx="2">
                  <c:v>0.67989403579450447</c:v>
                </c:pt>
                <c:pt idx="3">
                  <c:v>0.88491294822627442</c:v>
                </c:pt>
                <c:pt idx="4">
                  <c:v>1.066868097478425</c:v>
                </c:pt>
                <c:pt idx="5">
                  <c:v>1.2333951520991109</c:v>
                </c:pt>
                <c:pt idx="6">
                  <c:v>1.3885772544025305</c:v>
                </c:pt>
                <c:pt idx="7">
                  <c:v>1.5349189937622876</c:v>
                </c:pt>
                <c:pt idx="8">
                  <c:v>1.674095487669865</c:v>
                </c:pt>
                <c:pt idx="9">
                  <c:v>1.8072963246359168</c:v>
                </c:pt>
                <c:pt idx="10">
                  <c:v>1.9354044455198141</c:v>
                </c:pt>
                <c:pt idx="11">
                  <c:v>2.0590978238502782</c:v>
                </c:pt>
                <c:pt idx="12">
                  <c:v>2.1789112650107128</c:v>
                </c:pt>
                <c:pt idx="13">
                  <c:v>2.2952759876004238</c:v>
                </c:pt>
                <c:pt idx="14">
                  <c:v>2.4085460681311432</c:v>
                </c:pt>
                <c:pt idx="15">
                  <c:v>2.5190167345618875</c:v>
                </c:pt>
                <c:pt idx="16">
                  <c:v>2.6269373959729641</c:v>
                </c:pt>
                <c:pt idx="17">
                  <c:v>2.7325211565597725</c:v>
                </c:pt>
                <c:pt idx="18">
                  <c:v>2.8359519129931687</c:v>
                </c:pt>
                <c:pt idx="19">
                  <c:v>2.9373897487501934</c:v>
                </c:pt>
                <c:pt idx="20">
                  <c:v>3.0369751019070477</c:v>
                </c:pt>
                <c:pt idx="21">
                  <c:v>3.1348320324623731</c:v>
                </c:pt>
                <c:pt idx="22">
                  <c:v>3.2310708172134657</c:v>
                </c:pt>
                <c:pt idx="23">
                  <c:v>3.3257900347529223</c:v>
                </c:pt>
                <c:pt idx="24">
                  <c:v>3.4190782585109964</c:v>
                </c:pt>
                <c:pt idx="25">
                  <c:v>3.5110154447313073</c:v>
                </c:pt>
                <c:pt idx="26">
                  <c:v>3.6016740803111049</c:v>
                </c:pt>
                <c:pt idx="27">
                  <c:v>3.6911201396584055</c:v>
                </c:pt>
                <c:pt idx="28">
                  <c:v>3.7794138882148784</c:v>
                </c:pt>
                <c:pt idx="29">
                  <c:v>3.8666105617959561</c:v>
                </c:pt>
                <c:pt idx="30">
                  <c:v>3.9527609445461147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E-45DE-ACFC-4852DFDD260F}"/>
            </c:ext>
          </c:extLst>
        </c:ser>
        <c:ser>
          <c:idx val="1"/>
          <c:order val="1"/>
          <c:tx>
            <c:strRef>
              <c:f>g.v.blivums!$D$11:$D$12</c:f>
              <c:strCache>
                <c:ptCount val="2"/>
                <c:pt idx="0">
                  <c:v>Blīvuma klase</c:v>
                </c:pt>
                <c:pt idx="1">
                  <c:v>B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g.v.blivums!$D$13:$D$43</c:f>
              <c:numCache>
                <c:formatCode>#,##0.00</c:formatCode>
                <c:ptCount val="31"/>
                <c:pt idx="0">
                  <c:v>0</c:v>
                </c:pt>
                <c:pt idx="1">
                  <c:v>0.14293874948830823</c:v>
                </c:pt>
                <c:pt idx="2">
                  <c:v>0.22429493964354788</c:v>
                </c:pt>
                <c:pt idx="3">
                  <c:v>0.29193004477567813</c:v>
                </c:pt>
                <c:pt idx="4">
                  <c:v>0.35195648576607835</c:v>
                </c:pt>
                <c:pt idx="5">
                  <c:v>0.40689324605331495</c:v>
                </c:pt>
                <c:pt idx="6">
                  <c:v>0.45808734165856674</c:v>
                </c:pt>
                <c:pt idx="7">
                  <c:v>0.50636502887003298</c:v>
                </c:pt>
                <c:pt idx="8">
                  <c:v>0.55227892376737819</c:v>
                </c:pt>
                <c:pt idx="9">
                  <c:v>0.59622146792112718</c:v>
                </c:pt>
                <c:pt idx="10">
                  <c:v>0.63848394079004178</c:v>
                </c:pt>
                <c:pt idx="11">
                  <c:v>0.67929000374442161</c:v>
                </c:pt>
                <c:pt idx="12">
                  <c:v>0.7188160874262145</c:v>
                </c:pt>
                <c:pt idx="13">
                  <c:v>0.75720444951766563</c:v>
                </c:pt>
                <c:pt idx="14">
                  <c:v>0.7945718987649133</c:v>
                </c:pt>
                <c:pt idx="15">
                  <c:v>0.83101582995856071</c:v>
                </c:pt>
                <c:pt idx="16">
                  <c:v>0.86661852238283354</c:v>
                </c:pt>
                <c:pt idx="17">
                  <c:v>0.90145027845270842</c:v>
                </c:pt>
                <c:pt idx="18">
                  <c:v>0.93557176511114837</c:v>
                </c:pt>
                <c:pt idx="19">
                  <c:v>0.96903579340212564</c:v>
                </c:pt>
                <c:pt idx="20">
                  <c:v>1.0018886934126343</c:v>
                </c:pt>
                <c:pt idx="21">
                  <c:v>1.0341713921525355</c:v>
                </c:pt>
                <c:pt idx="22">
                  <c:v>1.0659202695961949</c:v>
                </c:pt>
                <c:pt idx="23">
                  <c:v>1.0971678465164281</c:v>
                </c:pt>
                <c:pt idx="24">
                  <c:v>1.1279433430139369</c:v>
                </c:pt>
                <c:pt idx="25">
                  <c:v>1.1582731364062044</c:v>
                </c:pt>
                <c:pt idx="26">
                  <c:v>1.188181139896447</c:v>
                </c:pt>
                <c:pt idx="27">
                  <c:v>1.2176891182378244</c:v>
                </c:pt>
                <c:pt idx="28">
                  <c:v>1.2468169528131556</c:v>
                </c:pt>
                <c:pt idx="29">
                  <c:v>1.2755828657471195</c:v>
                </c:pt>
                <c:pt idx="30">
                  <c:v>1.3040036105719142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E-45DE-ACFC-4852DFDD260F}"/>
            </c:ext>
          </c:extLst>
        </c:ser>
        <c:ser>
          <c:idx val="2"/>
          <c:order val="2"/>
          <c:tx>
            <c:strRef>
              <c:f>g.v.blivums!$E$11:$E$12</c:f>
              <c:strCache>
                <c:ptCount val="2"/>
                <c:pt idx="0">
                  <c:v>Blīvuma klase</c:v>
                </c:pt>
                <c:pt idx="1">
                  <c:v>C</c:v>
                </c:pt>
              </c:strCache>
            </c:strRef>
          </c:tx>
          <c:spPr>
            <a:ln w="22225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g.v.blivums!$E$13:$E$43</c:f>
              <c:numCache>
                <c:formatCode>#,##0.00</c:formatCode>
                <c:ptCount val="31"/>
                <c:pt idx="0">
                  <c:v>0</c:v>
                </c:pt>
                <c:pt idx="1">
                  <c:v>4.9135195136605948E-2</c:v>
                </c:pt>
                <c:pt idx="2">
                  <c:v>7.7101385502469574E-2</c:v>
                </c:pt>
                <c:pt idx="3">
                  <c:v>0.10035095289163935</c:v>
                </c:pt>
                <c:pt idx="4">
                  <c:v>0.12098504198208943</c:v>
                </c:pt>
                <c:pt idx="5">
                  <c:v>0.13986955333082701</c:v>
                </c:pt>
                <c:pt idx="6">
                  <c:v>0.15746752369513231</c:v>
                </c:pt>
                <c:pt idx="7">
                  <c:v>0.17406297867407383</c:v>
                </c:pt>
                <c:pt idx="8">
                  <c:v>0.18984588004503622</c:v>
                </c:pt>
                <c:pt idx="9">
                  <c:v>0.20495112959788747</c:v>
                </c:pt>
                <c:pt idx="10">
                  <c:v>0.21947885464657685</c:v>
                </c:pt>
                <c:pt idx="11">
                  <c:v>0.2335059387871449</c:v>
                </c:pt>
                <c:pt idx="12">
                  <c:v>0.24709303005276123</c:v>
                </c:pt>
                <c:pt idx="13">
                  <c:v>0.26028902952169752</c:v>
                </c:pt>
                <c:pt idx="14">
                  <c:v>0.27313409020043894</c:v>
                </c:pt>
                <c:pt idx="15">
                  <c:v>0.28566169154825521</c:v>
                </c:pt>
                <c:pt idx="16">
                  <c:v>0.29790011706909897</c:v>
                </c:pt>
                <c:pt idx="17">
                  <c:v>0.3098735332181185</c:v>
                </c:pt>
                <c:pt idx="18">
                  <c:v>0.3216027942569572</c:v>
                </c:pt>
                <c:pt idx="19">
                  <c:v>0.33310605398198068</c:v>
                </c:pt>
                <c:pt idx="20">
                  <c:v>0.34439923836059305</c:v>
                </c:pt>
                <c:pt idx="21">
                  <c:v>0.35549641605243404</c:v>
                </c:pt>
                <c:pt idx="22">
                  <c:v>0.36641009267369196</c:v>
                </c:pt>
                <c:pt idx="23">
                  <c:v>0.37715144724002209</c:v>
                </c:pt>
                <c:pt idx="24">
                  <c:v>0.38773052416104081</c:v>
                </c:pt>
                <c:pt idx="25">
                  <c:v>0.39815639063963276</c:v>
                </c:pt>
                <c:pt idx="26">
                  <c:v>0.40843726683940362</c:v>
                </c:pt>
                <c:pt idx="27">
                  <c:v>0.41858063439425214</c:v>
                </c:pt>
                <c:pt idx="28">
                  <c:v>0.42859332752952223</c:v>
                </c:pt>
                <c:pt idx="29">
                  <c:v>0.43848161010057229</c:v>
                </c:pt>
                <c:pt idx="30">
                  <c:v>0.44825124113409548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E-45DE-ACFC-4852DFDD260F}"/>
            </c:ext>
          </c:extLst>
        </c:ser>
        <c:ser>
          <c:idx val="3"/>
          <c:order val="3"/>
          <c:tx>
            <c:strRef>
              <c:f>g.v.blivums!$F$11:$F$12</c:f>
              <c:strCache>
                <c:ptCount val="2"/>
                <c:pt idx="0">
                  <c:v>Blīvuma klase</c:v>
                </c:pt>
                <c:pt idx="1">
                  <c:v>D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g.v.blivums!$B$13:$B$43</c:f>
              <c:numCache>
                <c:formatCode>General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numCache>
            </c:numRef>
          </c:cat>
          <c:val>
            <c:numRef>
              <c:f>g.v.blivums!$F$13:$F$43</c:f>
              <c:numCache>
                <c:formatCode>#,##0.00</c:formatCode>
                <c:ptCount val="31"/>
                <c:pt idx="0">
                  <c:v>0</c:v>
                </c:pt>
                <c:pt idx="1">
                  <c:v>1.7867343686038529E-2</c:v>
                </c:pt>
                <c:pt idx="2">
                  <c:v>2.8036867455443485E-2</c:v>
                </c:pt>
                <c:pt idx="3">
                  <c:v>3.6491255596959767E-2</c:v>
                </c:pt>
                <c:pt idx="4">
                  <c:v>4.3994560720759794E-2</c:v>
                </c:pt>
                <c:pt idx="5">
                  <c:v>5.0861655756664369E-2</c:v>
                </c:pt>
                <c:pt idx="6">
                  <c:v>5.7260917707320842E-2</c:v>
                </c:pt>
                <c:pt idx="7">
                  <c:v>6.3295628608754123E-2</c:v>
                </c:pt>
                <c:pt idx="8">
                  <c:v>6.9034865470922274E-2</c:v>
                </c:pt>
                <c:pt idx="9">
                  <c:v>7.4527683490140897E-2</c:v>
                </c:pt>
                <c:pt idx="10">
                  <c:v>7.9810492598755223E-2</c:v>
                </c:pt>
                <c:pt idx="11">
                  <c:v>8.4911250468052701E-2</c:v>
                </c:pt>
                <c:pt idx="12">
                  <c:v>8.9852010928276813E-2</c:v>
                </c:pt>
                <c:pt idx="13">
                  <c:v>9.4650556189708204E-2</c:v>
                </c:pt>
                <c:pt idx="14">
                  <c:v>9.9321487345614162E-2</c:v>
                </c:pt>
                <c:pt idx="15">
                  <c:v>0.10387697874482009</c:v>
                </c:pt>
                <c:pt idx="16">
                  <c:v>0.10832731529785419</c:v>
                </c:pt>
                <c:pt idx="17">
                  <c:v>0.11268128480658855</c:v>
                </c:pt>
                <c:pt idx="18">
                  <c:v>0.11694647063889355</c:v>
                </c:pt>
                <c:pt idx="19">
                  <c:v>0.12112947417526571</c:v>
                </c:pt>
                <c:pt idx="20">
                  <c:v>0.12523608667657929</c:v>
                </c:pt>
                <c:pt idx="21">
                  <c:v>0.12927142401906694</c:v>
                </c:pt>
                <c:pt idx="22">
                  <c:v>0.13324003369952436</c:v>
                </c:pt>
                <c:pt idx="23">
                  <c:v>0.13714598081455351</c:v>
                </c:pt>
                <c:pt idx="24">
                  <c:v>0.14099291787674212</c:v>
                </c:pt>
                <c:pt idx="25">
                  <c:v>0.14478414205077555</c:v>
                </c:pt>
                <c:pt idx="26">
                  <c:v>0.14852264248705588</c:v>
                </c:pt>
                <c:pt idx="27">
                  <c:v>0.15221113977972806</c:v>
                </c:pt>
                <c:pt idx="28">
                  <c:v>0.15585211910164445</c:v>
                </c:pt>
                <c:pt idx="29">
                  <c:v>0.15944785821838994</c:v>
                </c:pt>
                <c:pt idx="30">
                  <c:v>0.16300045132148927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E-45DE-ACFC-4852DFDD2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39152"/>
        <c:axId val="466737584"/>
      </c:lineChart>
      <c:catAx>
        <c:axId val="46673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Maksimālais darba spiediens sistēmā (Pa)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66737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6673758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Gaisa zudumi m</a:t>
                </a:r>
                <a:r>
                  <a:rPr lang="lv-LV" baseline="30000"/>
                  <a:t>3</a:t>
                </a:r>
                <a:r>
                  <a:rPr lang="lv-LV"/>
                  <a:t>/h uz gaisvadā virsmas 1m</a:t>
                </a:r>
                <a:r>
                  <a:rPr lang="lv-LV" baseline="30000"/>
                  <a:t>2</a:t>
                </a:r>
                <a:endParaRPr lang="ru-RU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66739152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Thin" panose="020B0203050000020004" pitchFamily="34" charset="-52"/>
          <a:ea typeface="Artifakt Element Thin" panose="020B02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410693</xdr:colOff>
      <xdr:row>9</xdr:row>
      <xdr:rowOff>155758</xdr:rowOff>
    </xdr:from>
    <xdr:to>
      <xdr:col>16</xdr:col>
      <xdr:colOff>194236</xdr:colOff>
      <xdr:row>43</xdr:row>
      <xdr:rowOff>179295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D84B2CC-3542-4C12-B151-C6480BBFA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29</xdr:col>
      <xdr:colOff>22412</xdr:colOff>
      <xdr:row>0</xdr:row>
      <xdr:rowOff>44823</xdr:rowOff>
    </xdr:from>
    <xdr:to>
      <xdr:col>41</xdr:col>
      <xdr:colOff>601170</xdr:colOff>
      <xdr:row>16</xdr:row>
      <xdr:rowOff>144581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A70D41A-159C-46A5-A1AB-EA4C691AB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44647" y="44823"/>
          <a:ext cx="7840169" cy="4201111"/>
        </a:xfrm>
        <a:prstGeom prst="rect">
          <a:avLst/>
        </a:prstGeom>
      </xdr:spPr>
    </xdr:pic>
    <xdr:clientData/>
  </xdr:twoCellAnchor>
  <xdr:twoCellAnchor>
    <xdr:from>
      <xdr:col>16</xdr:col>
      <xdr:colOff>313765</xdr:colOff>
      <xdr:row>9</xdr:row>
      <xdr:rowOff>145677</xdr:rowOff>
    </xdr:from>
    <xdr:to>
      <xdr:col>28</xdr:col>
      <xdr:colOff>63690</xdr:colOff>
      <xdr:row>43</xdr:row>
      <xdr:rowOff>169214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0BA7FE4-E62A-4161-9C33-A9CEEC81D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164163</xdr:colOff>
      <xdr:row>8</xdr:row>
      <xdr:rowOff>198900</xdr:rowOff>
    </xdr:from>
    <xdr:to>
      <xdr:col>12</xdr:col>
      <xdr:colOff>552823</xdr:colOff>
      <xdr:row>43</xdr:row>
      <xdr:rowOff>22412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FCD7016-2545-4482-9FC8-78A5C76DA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</xdr:row>
      <xdr:rowOff>0</xdr:rowOff>
    </xdr:from>
    <xdr:to>
      <xdr:col>25</xdr:col>
      <xdr:colOff>578758</xdr:colOff>
      <xdr:row>20</xdr:row>
      <xdr:rowOff>99758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58392F-6041-8C39-90C1-39DED67FF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3471" y="190500"/>
          <a:ext cx="7840169" cy="420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3AE3-F920-479F-99F1-49C4C6714C0F}">
  <dimension ref="B2:Q43"/>
  <sheetViews>
    <sheetView tabSelected="1" zoomScale="115" zoomScaleNormal="115" workbookViewId="0">
      <selection activeCell="G3" sqref="G3"/>
    </sheetView>
  </sheetViews>
  <sheetFormatPr defaultColWidth="9.140625" defaultRowHeight="18.75"/>
  <cols>
    <col min="1" max="1" width="4.5703125" style="20" customWidth="1"/>
    <col min="2" max="2" width="13.7109375" style="20" customWidth="1"/>
    <col min="3" max="8" width="10.28515625" style="20" customWidth="1"/>
    <col min="9" max="9" width="9" style="20" customWidth="1"/>
    <col min="10" max="10" width="54" style="20" customWidth="1"/>
    <col min="11" max="15" width="9.140625" style="20"/>
    <col min="16" max="16" width="10.5703125" style="20" customWidth="1"/>
    <col min="17" max="16384" width="9.140625" style="20"/>
  </cols>
  <sheetData>
    <row r="2" spans="2:17" s="20" customFormat="1">
      <c r="B2" s="18" t="s">
        <v>14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7" s="20" customForma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7" s="20" customFormat="1">
      <c r="B4" s="19" t="s">
        <v>0</v>
      </c>
      <c r="C4" s="19"/>
      <c r="D4" s="21">
        <v>1</v>
      </c>
      <c r="E4" s="19" t="s">
        <v>1</v>
      </c>
      <c r="F4" s="19"/>
      <c r="G4" s="19"/>
      <c r="H4" s="19"/>
      <c r="I4" s="19"/>
      <c r="J4" s="22"/>
      <c r="K4" s="22"/>
      <c r="L4" s="22"/>
      <c r="M4" s="22"/>
    </row>
    <row r="5" spans="2:17" s="20" customFormat="1">
      <c r="B5" s="19" t="s">
        <v>2</v>
      </c>
      <c r="C5" s="19"/>
      <c r="D5" s="21">
        <v>0.5</v>
      </c>
      <c r="E5" s="19" t="s">
        <v>1</v>
      </c>
      <c r="F5" s="19"/>
      <c r="G5" s="19"/>
      <c r="H5" s="19"/>
      <c r="J5" s="23" t="s">
        <v>3</v>
      </c>
      <c r="K5" s="24" t="s">
        <v>17</v>
      </c>
      <c r="L5" s="24" t="s">
        <v>18</v>
      </c>
      <c r="M5" s="24" t="s">
        <v>19</v>
      </c>
      <c r="N5" s="24" t="s">
        <v>20</v>
      </c>
      <c r="O5" s="24" t="s">
        <v>21</v>
      </c>
      <c r="P5" s="24" t="s">
        <v>22</v>
      </c>
      <c r="Q5" s="24" t="s">
        <v>23</v>
      </c>
    </row>
    <row r="6" spans="2:17" s="20" customFormat="1" ht="21">
      <c r="B6" s="19" t="s">
        <v>8</v>
      </c>
      <c r="C6" s="19"/>
      <c r="D6" s="21">
        <v>100</v>
      </c>
      <c r="E6" s="19" t="s">
        <v>1</v>
      </c>
      <c r="F6" s="19"/>
      <c r="G6" s="19"/>
      <c r="H6" s="19"/>
      <c r="J6" s="23" t="s">
        <v>25</v>
      </c>
      <c r="K6" s="25">
        <f>3.6*0.00033*D7^0.65</f>
        <v>6.7475629275513649E-2</v>
      </c>
      <c r="L6" s="25">
        <f>3.6*0.001*D7^0.65</f>
        <v>0.20447160386519289</v>
      </c>
      <c r="M6" s="25">
        <f>3.6*0.003*D7^0.65</f>
        <v>0.61341481159557865</v>
      </c>
      <c r="N6" s="25">
        <f>3.6*0.009*D7^0.65</f>
        <v>1.8402444347867359</v>
      </c>
      <c r="O6" s="25">
        <f>3.6*0.027*D7^0.65</f>
        <v>5.5207333043602071</v>
      </c>
      <c r="P6" s="25">
        <f>3.6*0.0675*D7^0.65</f>
        <v>13.801833260900521</v>
      </c>
      <c r="Q6" s="26" t="s">
        <v>24</v>
      </c>
    </row>
    <row r="7" spans="2:17" s="20" customFormat="1" ht="21">
      <c r="B7" s="19" t="s">
        <v>9</v>
      </c>
      <c r="C7" s="19"/>
      <c r="D7" s="27">
        <v>500</v>
      </c>
      <c r="E7" s="19" t="s">
        <v>10</v>
      </c>
      <c r="F7" s="19"/>
      <c r="G7" s="19"/>
      <c r="H7" s="19"/>
      <c r="J7" s="23" t="s">
        <v>26</v>
      </c>
      <c r="K7" s="28">
        <f>$D$8*K6</f>
        <v>20.242688782654096</v>
      </c>
      <c r="L7" s="28">
        <f t="shared" ref="L7:P7" si="0">$D$8*L6</f>
        <v>61.341481159557866</v>
      </c>
      <c r="M7" s="28">
        <f t="shared" si="0"/>
        <v>184.02444347867359</v>
      </c>
      <c r="N7" s="28">
        <f t="shared" si="0"/>
        <v>552.0733304360208</v>
      </c>
      <c r="O7" s="28">
        <f t="shared" si="0"/>
        <v>1656.2199913080622</v>
      </c>
      <c r="P7" s="28">
        <f t="shared" si="0"/>
        <v>4140.5499782701563</v>
      </c>
      <c r="Q7" s="26" t="s">
        <v>24</v>
      </c>
    </row>
    <row r="8" spans="2:17" s="20" customFormat="1" ht="21">
      <c r="B8" s="19" t="s">
        <v>11</v>
      </c>
      <c r="C8" s="19"/>
      <c r="D8" s="29">
        <f>((D4*2)+(D5*2))*D6</f>
        <v>300</v>
      </c>
      <c r="E8" s="19" t="s">
        <v>27</v>
      </c>
      <c r="F8" s="19"/>
      <c r="G8" s="19"/>
      <c r="H8" s="19"/>
      <c r="I8" s="19"/>
      <c r="J8" s="19"/>
      <c r="K8" s="19"/>
      <c r="L8" s="19"/>
      <c r="M8" s="19"/>
    </row>
    <row r="10" spans="2:17" s="20" customFormat="1" ht="20.25" customHeight="1">
      <c r="B10" s="30" t="s">
        <v>25</v>
      </c>
      <c r="C10" s="31"/>
      <c r="D10" s="31"/>
      <c r="E10" s="31"/>
      <c r="F10" s="31"/>
      <c r="G10" s="31"/>
      <c r="H10" s="31"/>
      <c r="I10" s="32"/>
    </row>
    <row r="11" spans="2:17" s="20" customFormat="1" ht="28.5" customHeight="1">
      <c r="B11" s="33" t="s">
        <v>12</v>
      </c>
      <c r="C11" s="34" t="s">
        <v>3</v>
      </c>
      <c r="D11" s="35"/>
      <c r="E11" s="35"/>
      <c r="F11" s="35"/>
      <c r="G11" s="35"/>
      <c r="H11" s="35"/>
      <c r="I11" s="36"/>
    </row>
    <row r="12" spans="2:17" s="20" customFormat="1" ht="24.6" customHeight="1">
      <c r="B12" s="33"/>
      <c r="C12" s="24" t="s">
        <v>17</v>
      </c>
      <c r="D12" s="24" t="s">
        <v>18</v>
      </c>
      <c r="E12" s="24" t="s">
        <v>19</v>
      </c>
      <c r="F12" s="24" t="s">
        <v>20</v>
      </c>
      <c r="G12" s="24" t="s">
        <v>21</v>
      </c>
      <c r="H12" s="24" t="s">
        <v>22</v>
      </c>
      <c r="I12" s="24" t="s">
        <v>23</v>
      </c>
    </row>
    <row r="13" spans="2:17" s="20" customFormat="1">
      <c r="B13" s="37">
        <v>0</v>
      </c>
      <c r="C13" s="25">
        <f>3.6*0.00033*B13^0.65</f>
        <v>0</v>
      </c>
      <c r="D13" s="25">
        <f>3.6*0.001*B13^0.65</f>
        <v>0</v>
      </c>
      <c r="E13" s="25">
        <f>3.6*0.003*B13^0.65</f>
        <v>0</v>
      </c>
      <c r="F13" s="25">
        <f>3.6*0.009*B13^0.65</f>
        <v>0</v>
      </c>
      <c r="G13" s="25">
        <f>3.6*0.027*B13^0.65</f>
        <v>0</v>
      </c>
      <c r="H13" s="25">
        <f>3.6*0.0675*B13^0.65</f>
        <v>0</v>
      </c>
      <c r="I13" s="26" t="s">
        <v>24</v>
      </c>
    </row>
    <row r="14" spans="2:17" s="20" customFormat="1">
      <c r="B14" s="37">
        <v>20</v>
      </c>
      <c r="C14" s="25">
        <f t="shared" ref="C14:C43" si="1">3.6*0.00033*B14^0.65</f>
        <v>8.3269496342667157E-3</v>
      </c>
      <c r="D14" s="25">
        <f t="shared" ref="D14:D43" si="2">3.6*0.001*B14^0.65</f>
        <v>2.5233180709899137E-2</v>
      </c>
      <c r="E14" s="25">
        <f t="shared" ref="E14:E43" si="3">3.6*0.003*B14^0.65</f>
        <v>7.5699542129697414E-2</v>
      </c>
      <c r="F14" s="25">
        <f t="shared" ref="F14:F43" si="4">3.6*0.009*B14^0.65</f>
        <v>0.2270986263890922</v>
      </c>
      <c r="G14" s="25">
        <f t="shared" ref="G14:G43" si="5">3.6*0.027*B14^0.65</f>
        <v>0.68129587916727663</v>
      </c>
      <c r="H14" s="25">
        <f t="shared" ref="H14:H43" si="6">3.6*0.0675*B14^0.65</f>
        <v>1.7032396979181919</v>
      </c>
      <c r="I14" s="26" t="s">
        <v>24</v>
      </c>
    </row>
    <row r="15" spans="2:17" s="20" customFormat="1">
      <c r="B15" s="37">
        <v>40</v>
      </c>
      <c r="C15" s="25">
        <f t="shared" si="1"/>
        <v>1.3066384534065658E-2</v>
      </c>
      <c r="D15" s="25">
        <f t="shared" si="2"/>
        <v>3.9595104648683814E-2</v>
      </c>
      <c r="E15" s="25">
        <f t="shared" si="3"/>
        <v>0.11878531394605145</v>
      </c>
      <c r="F15" s="25">
        <f t="shared" si="4"/>
        <v>0.35635594183815428</v>
      </c>
      <c r="G15" s="25">
        <f t="shared" si="5"/>
        <v>1.069067825514463</v>
      </c>
      <c r="H15" s="25">
        <f t="shared" si="6"/>
        <v>2.6726695637861577</v>
      </c>
      <c r="I15" s="26" t="s">
        <v>24</v>
      </c>
    </row>
    <row r="16" spans="2:17" s="20" customFormat="1">
      <c r="B16" s="37">
        <v>60</v>
      </c>
      <c r="C16" s="25">
        <f t="shared" si="1"/>
        <v>1.7006492559074292E-2</v>
      </c>
      <c r="D16" s="25">
        <f t="shared" si="2"/>
        <v>5.1534825936588764E-2</v>
      </c>
      <c r="E16" s="25">
        <f t="shared" si="3"/>
        <v>0.15460447780976627</v>
      </c>
      <c r="F16" s="25">
        <f t="shared" si="4"/>
        <v>0.46381343342929882</v>
      </c>
      <c r="G16" s="25">
        <f t="shared" si="5"/>
        <v>1.3914403002878963</v>
      </c>
      <c r="H16" s="25">
        <f t="shared" si="6"/>
        <v>3.4786007507197416</v>
      </c>
      <c r="I16" s="26" t="s">
        <v>24</v>
      </c>
    </row>
    <row r="17" spans="2:9" s="20" customFormat="1">
      <c r="B17" s="37">
        <v>80</v>
      </c>
      <c r="C17" s="25">
        <f t="shared" si="1"/>
        <v>2.0503355044863916E-2</v>
      </c>
      <c r="D17" s="25">
        <f t="shared" si="2"/>
        <v>6.2131378923830048E-2</v>
      </c>
      <c r="E17" s="25">
        <f t="shared" si="3"/>
        <v>0.18639413677149014</v>
      </c>
      <c r="F17" s="25">
        <f t="shared" si="4"/>
        <v>0.55918241031447036</v>
      </c>
      <c r="G17" s="25">
        <f t="shared" si="5"/>
        <v>1.677547230943411</v>
      </c>
      <c r="H17" s="25">
        <f t="shared" si="6"/>
        <v>4.1938680773585286</v>
      </c>
      <c r="I17" s="26" t="s">
        <v>24</v>
      </c>
    </row>
    <row r="18" spans="2:9" s="20" customFormat="1">
      <c r="B18" s="37">
        <v>100</v>
      </c>
      <c r="C18" s="25">
        <f t="shared" si="1"/>
        <v>2.37037163018303E-2</v>
      </c>
      <c r="D18" s="25">
        <f t="shared" si="2"/>
        <v>7.1829443338879709E-2</v>
      </c>
      <c r="E18" s="25">
        <f t="shared" si="3"/>
        <v>0.21548833001663911</v>
      </c>
      <c r="F18" s="25">
        <f t="shared" si="4"/>
        <v>0.6464649900499172</v>
      </c>
      <c r="G18" s="25">
        <f t="shared" si="5"/>
        <v>1.9393949701497517</v>
      </c>
      <c r="H18" s="25">
        <f t="shared" si="6"/>
        <v>4.8484874253743797</v>
      </c>
      <c r="I18" s="26" t="s">
        <v>24</v>
      </c>
    </row>
    <row r="19" spans="2:9" s="20" customFormat="1">
      <c r="B19" s="37">
        <v>120</v>
      </c>
      <c r="C19" s="25">
        <f t="shared" si="1"/>
        <v>2.6686047245698213E-2</v>
      </c>
      <c r="D19" s="25">
        <f t="shared" si="2"/>
        <v>8.0866809835449138E-2</v>
      </c>
      <c r="E19" s="25">
        <f t="shared" si="3"/>
        <v>0.24260042950634741</v>
      </c>
      <c r="F19" s="25">
        <f t="shared" si="4"/>
        <v>0.72780128851904213</v>
      </c>
      <c r="G19" s="25">
        <f t="shared" si="5"/>
        <v>2.1834038655571266</v>
      </c>
      <c r="H19" s="25">
        <f t="shared" si="6"/>
        <v>5.4585096638928166</v>
      </c>
      <c r="I19" s="26" t="s">
        <v>24</v>
      </c>
    </row>
    <row r="20" spans="2:9" s="20" customFormat="1">
      <c r="B20" s="37">
        <v>140</v>
      </c>
      <c r="C20" s="25">
        <f t="shared" si="1"/>
        <v>2.9498481741647407E-2</v>
      </c>
      <c r="D20" s="25">
        <f t="shared" si="2"/>
        <v>8.9389338611052749E-2</v>
      </c>
      <c r="E20" s="25">
        <f t="shared" si="3"/>
        <v>0.26816801583315825</v>
      </c>
      <c r="F20" s="25">
        <f t="shared" si="4"/>
        <v>0.80450404749947468</v>
      </c>
      <c r="G20" s="25">
        <f t="shared" si="5"/>
        <v>2.4135121424984241</v>
      </c>
      <c r="H20" s="25">
        <f t="shared" si="6"/>
        <v>6.0337803562460604</v>
      </c>
      <c r="I20" s="26" t="s">
        <v>24</v>
      </c>
    </row>
    <row r="21" spans="2:9" s="20" customFormat="1">
      <c r="B21" s="37">
        <v>160</v>
      </c>
      <c r="C21" s="25">
        <f t="shared" si="1"/>
        <v>3.2173212643462692E-2</v>
      </c>
      <c r="D21" s="25">
        <f t="shared" si="2"/>
        <v>9.7494583768068771E-2</v>
      </c>
      <c r="E21" s="25">
        <f t="shared" si="3"/>
        <v>0.29248375130420634</v>
      </c>
      <c r="F21" s="25">
        <f t="shared" si="4"/>
        <v>0.8774512539126188</v>
      </c>
      <c r="G21" s="25">
        <f t="shared" si="5"/>
        <v>2.6323537617378565</v>
      </c>
      <c r="H21" s="25">
        <f t="shared" si="6"/>
        <v>6.5808844043446424</v>
      </c>
      <c r="I21" s="26" t="s">
        <v>24</v>
      </c>
    </row>
    <row r="22" spans="2:9" s="20" customFormat="1">
      <c r="B22" s="37">
        <v>180</v>
      </c>
      <c r="C22" s="25">
        <f t="shared" si="1"/>
        <v>3.4733101779751384E-2</v>
      </c>
      <c r="D22" s="25">
        <f t="shared" si="2"/>
        <v>0.10525182357500421</v>
      </c>
      <c r="E22" s="25">
        <f t="shared" si="3"/>
        <v>0.31575547072501259</v>
      </c>
      <c r="F22" s="25">
        <f t="shared" si="4"/>
        <v>0.94726641217503771</v>
      </c>
      <c r="G22" s="25">
        <f t="shared" si="5"/>
        <v>2.8417992365251128</v>
      </c>
      <c r="H22" s="25">
        <f t="shared" si="6"/>
        <v>7.1044980913127835</v>
      </c>
      <c r="I22" s="26" t="s">
        <v>24</v>
      </c>
    </row>
    <row r="23" spans="2:9" s="20" customFormat="1">
      <c r="B23" s="37">
        <v>200</v>
      </c>
      <c r="C23" s="25">
        <f t="shared" si="1"/>
        <v>3.7195117742944053E-2</v>
      </c>
      <c r="D23" s="25">
        <f t="shared" si="2"/>
        <v>0.11271247800892137</v>
      </c>
      <c r="E23" s="25">
        <f t="shared" si="3"/>
        <v>0.33813743402676411</v>
      </c>
      <c r="F23" s="25">
        <f t="shared" si="4"/>
        <v>1.0144123020802922</v>
      </c>
      <c r="G23" s="25">
        <f t="shared" si="5"/>
        <v>3.0432369062408764</v>
      </c>
      <c r="H23" s="25">
        <f t="shared" si="6"/>
        <v>7.6080922656021928</v>
      </c>
      <c r="I23" s="26" t="s">
        <v>24</v>
      </c>
    </row>
    <row r="24" spans="2:9" s="20" customFormat="1">
      <c r="B24" s="37">
        <v>220</v>
      </c>
      <c r="C24" s="25">
        <f t="shared" si="1"/>
        <v>3.9572290008758733E-2</v>
      </c>
      <c r="D24" s="25">
        <f t="shared" si="2"/>
        <v>0.11991603032957193</v>
      </c>
      <c r="E24" s="25">
        <f t="shared" si="3"/>
        <v>0.3597480909887158</v>
      </c>
      <c r="F24" s="25">
        <f t="shared" si="4"/>
        <v>1.0792442729661473</v>
      </c>
      <c r="G24" s="25">
        <f t="shared" si="5"/>
        <v>3.2377328188984418</v>
      </c>
      <c r="H24" s="25">
        <f t="shared" si="6"/>
        <v>8.0943320472461053</v>
      </c>
      <c r="I24" s="26" t="s">
        <v>24</v>
      </c>
    </row>
    <row r="25" spans="2:9" s="20" customFormat="1">
      <c r="B25" s="37">
        <v>240</v>
      </c>
      <c r="C25" s="25">
        <f t="shared" si="1"/>
        <v>4.1874896609392413E-2</v>
      </c>
      <c r="D25" s="25">
        <f t="shared" si="2"/>
        <v>0.12689362608906793</v>
      </c>
      <c r="E25" s="25">
        <f t="shared" si="3"/>
        <v>0.38068087826720376</v>
      </c>
      <c r="F25" s="25">
        <f t="shared" si="4"/>
        <v>1.1420426348016111</v>
      </c>
      <c r="G25" s="25">
        <f t="shared" si="5"/>
        <v>3.4261279044048334</v>
      </c>
      <c r="H25" s="25">
        <f t="shared" si="6"/>
        <v>8.5653197610120841</v>
      </c>
      <c r="I25" s="26" t="s">
        <v>24</v>
      </c>
    </row>
    <row r="26" spans="2:9" s="20" customFormat="1">
      <c r="B26" s="37">
        <v>260</v>
      </c>
      <c r="C26" s="25">
        <f t="shared" si="1"/>
        <v>4.4111224818655592E-2</v>
      </c>
      <c r="D26" s="25">
        <f t="shared" si="2"/>
        <v>0.13367037823835029</v>
      </c>
      <c r="E26" s="25">
        <f t="shared" si="3"/>
        <v>0.40101113471505084</v>
      </c>
      <c r="F26" s="25">
        <f t="shared" si="4"/>
        <v>1.2030334041451525</v>
      </c>
      <c r="G26" s="25">
        <f t="shared" si="5"/>
        <v>3.6091002124354574</v>
      </c>
      <c r="H26" s="25">
        <f t="shared" si="6"/>
        <v>9.0227505310886436</v>
      </c>
      <c r="I26" s="26" t="s">
        <v>24</v>
      </c>
    </row>
    <row r="27" spans="2:9" s="20" customFormat="1">
      <c r="B27" s="37">
        <v>280</v>
      </c>
      <c r="C27" s="25">
        <f t="shared" si="1"/>
        <v>4.6288079373188407E-2</v>
      </c>
      <c r="D27" s="25">
        <f t="shared" si="2"/>
        <v>0.14026690719148002</v>
      </c>
      <c r="E27" s="25">
        <f t="shared" si="3"/>
        <v>0.4208007215744401</v>
      </c>
      <c r="F27" s="25">
        <f t="shared" si="4"/>
        <v>1.2624021647233201</v>
      </c>
      <c r="G27" s="25">
        <f t="shared" si="5"/>
        <v>3.7872064941699604</v>
      </c>
      <c r="H27" s="25">
        <f t="shared" si="6"/>
        <v>9.4680162354249013</v>
      </c>
      <c r="I27" s="26" t="s">
        <v>24</v>
      </c>
    </row>
    <row r="28" spans="2:9" s="20" customFormat="1">
      <c r="B28" s="37">
        <v>300</v>
      </c>
      <c r="C28" s="25">
        <f t="shared" si="1"/>
        <v>4.8411134042482311E-2</v>
      </c>
      <c r="D28" s="25">
        <f t="shared" si="2"/>
        <v>0.14670040618934035</v>
      </c>
      <c r="E28" s="25">
        <f t="shared" si="3"/>
        <v>0.44010121856802104</v>
      </c>
      <c r="F28" s="25">
        <f t="shared" si="4"/>
        <v>1.3203036557040631</v>
      </c>
      <c r="G28" s="25">
        <f t="shared" si="5"/>
        <v>3.9609109671121892</v>
      </c>
      <c r="H28" s="25">
        <f t="shared" si="6"/>
        <v>9.9022774177804731</v>
      </c>
      <c r="I28" s="26" t="s">
        <v>24</v>
      </c>
    </row>
    <row r="29" spans="2:9" s="20" customFormat="1">
      <c r="B29" s="37">
        <v>320</v>
      </c>
      <c r="C29" s="25">
        <f t="shared" si="1"/>
        <v>5.0485182036623034E-2</v>
      </c>
      <c r="D29" s="25">
        <f t="shared" si="2"/>
        <v>0.15298540011097889</v>
      </c>
      <c r="E29" s="25">
        <f t="shared" si="3"/>
        <v>0.45895620033293666</v>
      </c>
      <c r="F29" s="25">
        <f t="shared" si="4"/>
        <v>1.3768686009988098</v>
      </c>
      <c r="G29" s="25">
        <f t="shared" si="5"/>
        <v>4.1306058029964294</v>
      </c>
      <c r="H29" s="25">
        <f t="shared" si="6"/>
        <v>10.326514507491076</v>
      </c>
      <c r="I29" s="26" t="s">
        <v>24</v>
      </c>
    </row>
    <row r="30" spans="2:9" s="20" customFormat="1">
      <c r="B30" s="37">
        <v>340</v>
      </c>
      <c r="C30" s="25">
        <f t="shared" si="1"/>
        <v>5.2514318848755528E-2</v>
      </c>
      <c r="D30" s="25">
        <f t="shared" si="2"/>
        <v>0.15913429954168343</v>
      </c>
      <c r="E30" s="25">
        <f t="shared" si="3"/>
        <v>0.47740289862505025</v>
      </c>
      <c r="F30" s="25">
        <f t="shared" si="4"/>
        <v>1.4322086958751508</v>
      </c>
      <c r="G30" s="25">
        <f t="shared" si="5"/>
        <v>4.2966260876254525</v>
      </c>
      <c r="H30" s="25">
        <f t="shared" si="6"/>
        <v>10.741565219063631</v>
      </c>
      <c r="I30" s="26" t="s">
        <v>24</v>
      </c>
    </row>
    <row r="31" spans="2:9" s="20" customFormat="1">
      <c r="B31" s="37">
        <v>360</v>
      </c>
      <c r="C31" s="25">
        <f t="shared" si="1"/>
        <v>5.4502078654044536E-2</v>
      </c>
      <c r="D31" s="25">
        <f t="shared" si="2"/>
        <v>0.16515781410316527</v>
      </c>
      <c r="E31" s="25">
        <f t="shared" si="3"/>
        <v>0.4954734423094958</v>
      </c>
      <c r="F31" s="25">
        <f t="shared" si="4"/>
        <v>1.4864203269284872</v>
      </c>
      <c r="G31" s="25">
        <f t="shared" si="5"/>
        <v>4.4592609807854613</v>
      </c>
      <c r="H31" s="25">
        <f t="shared" si="6"/>
        <v>11.148152451963655</v>
      </c>
      <c r="I31" s="26" t="s">
        <v>24</v>
      </c>
    </row>
    <row r="32" spans="2:9" s="20" customFormat="1">
      <c r="B32" s="37">
        <v>380</v>
      </c>
      <c r="C32" s="25">
        <f t="shared" si="1"/>
        <v>5.6451537979358118E-2</v>
      </c>
      <c r="D32" s="25">
        <f t="shared" si="2"/>
        <v>0.17106526660411553</v>
      </c>
      <c r="E32" s="25">
        <f t="shared" si="3"/>
        <v>0.51319579981234653</v>
      </c>
      <c r="F32" s="25">
        <f t="shared" si="4"/>
        <v>1.5395873994370395</v>
      </c>
      <c r="G32" s="25">
        <f t="shared" si="5"/>
        <v>4.618762198311118</v>
      </c>
      <c r="H32" s="25">
        <f t="shared" si="6"/>
        <v>11.546905495777798</v>
      </c>
      <c r="I32" s="26" t="s">
        <v>24</v>
      </c>
    </row>
    <row r="33" spans="2:9" s="20" customFormat="1">
      <c r="B33" s="37">
        <v>400</v>
      </c>
      <c r="C33" s="25">
        <f t="shared" si="1"/>
        <v>5.8365395801022374E-2</v>
      </c>
      <c r="D33" s="25">
        <f t="shared" si="2"/>
        <v>0.17686483576067386</v>
      </c>
      <c r="E33" s="25">
        <f t="shared" si="3"/>
        <v>0.53059450728202162</v>
      </c>
      <c r="F33" s="25">
        <f t="shared" si="4"/>
        <v>1.5917835218460645</v>
      </c>
      <c r="G33" s="25">
        <f t="shared" si="5"/>
        <v>4.7753505655381936</v>
      </c>
      <c r="H33" s="25">
        <f t="shared" si="6"/>
        <v>11.938376413845486</v>
      </c>
      <c r="I33" s="26" t="s">
        <v>24</v>
      </c>
    </row>
    <row r="34" spans="2:9" s="20" customFormat="1">
      <c r="B34" s="37">
        <v>420</v>
      </c>
      <c r="C34" s="25">
        <f t="shared" si="1"/>
        <v>6.0246036337109829E-2</v>
      </c>
      <c r="D34" s="25">
        <f t="shared" si="2"/>
        <v>0.18256374647609039</v>
      </c>
      <c r="E34" s="25">
        <f t="shared" si="3"/>
        <v>0.54769123942827114</v>
      </c>
      <c r="F34" s="25">
        <f t="shared" si="4"/>
        <v>1.6430737182848132</v>
      </c>
      <c r="G34" s="25">
        <f t="shared" si="5"/>
        <v>4.9292211548544396</v>
      </c>
      <c r="H34" s="25">
        <f t="shared" si="6"/>
        <v>12.323052887136102</v>
      </c>
      <c r="I34" s="26" t="s">
        <v>24</v>
      </c>
    </row>
    <row r="35" spans="2:9" s="20" customFormat="1">
      <c r="B35" s="37">
        <v>440</v>
      </c>
      <c r="C35" s="25">
        <f t="shared" si="1"/>
        <v>6.2095578916461135E-2</v>
      </c>
      <c r="D35" s="25">
        <f t="shared" si="2"/>
        <v>0.18816842095897315</v>
      </c>
      <c r="E35" s="25">
        <f t="shared" si="3"/>
        <v>0.56450526287691938</v>
      </c>
      <c r="F35" s="25">
        <f t="shared" si="4"/>
        <v>1.6935157886307581</v>
      </c>
      <c r="G35" s="25">
        <f t="shared" si="5"/>
        <v>5.080547365892274</v>
      </c>
      <c r="H35" s="25">
        <f t="shared" si="6"/>
        <v>12.701368414730688</v>
      </c>
      <c r="I35" s="26" t="s">
        <v>24</v>
      </c>
    </row>
    <row r="36" spans="2:9" s="20" customFormat="1">
      <c r="B36" s="37">
        <v>460</v>
      </c>
      <c r="C36" s="25">
        <f t="shared" si="1"/>
        <v>6.3915918048705611E-2</v>
      </c>
      <c r="D36" s="25">
        <f t="shared" si="2"/>
        <v>0.19368460014759278</v>
      </c>
      <c r="E36" s="25">
        <f t="shared" si="3"/>
        <v>0.58105380044277832</v>
      </c>
      <c r="F36" s="25">
        <f t="shared" si="4"/>
        <v>1.7431614013283347</v>
      </c>
      <c r="G36" s="25">
        <f t="shared" si="5"/>
        <v>5.2294842039850042</v>
      </c>
      <c r="H36" s="25">
        <f t="shared" si="6"/>
        <v>13.073710509962511</v>
      </c>
      <c r="I36" s="26" t="s">
        <v>24</v>
      </c>
    </row>
    <row r="37" spans="2:9" s="20" customFormat="1">
      <c r="B37" s="37">
        <v>480</v>
      </c>
      <c r="C37" s="25">
        <f t="shared" si="1"/>
        <v>6.5708755961599696E-2</v>
      </c>
      <c r="D37" s="25">
        <f t="shared" si="2"/>
        <v>0.1991174423078779</v>
      </c>
      <c r="E37" s="25">
        <f t="shared" si="3"/>
        <v>0.5973523269236336</v>
      </c>
      <c r="F37" s="25">
        <f t="shared" si="4"/>
        <v>1.7920569807709008</v>
      </c>
      <c r="G37" s="25">
        <f t="shared" si="5"/>
        <v>5.3761709423127026</v>
      </c>
      <c r="H37" s="25">
        <f t="shared" si="6"/>
        <v>13.440427355781758</v>
      </c>
      <c r="I37" s="26" t="s">
        <v>24</v>
      </c>
    </row>
    <row r="38" spans="2:9" s="20" customFormat="1">
      <c r="B38" s="37">
        <v>500</v>
      </c>
      <c r="C38" s="25">
        <f t="shared" si="1"/>
        <v>6.7475629275513649E-2</v>
      </c>
      <c r="D38" s="25">
        <f t="shared" si="2"/>
        <v>0.20447160386519289</v>
      </c>
      <c r="E38" s="25">
        <f t="shared" si="3"/>
        <v>0.61341481159557865</v>
      </c>
      <c r="F38" s="25">
        <f t="shared" si="4"/>
        <v>1.8402444347867359</v>
      </c>
      <c r="G38" s="25">
        <f t="shared" si="5"/>
        <v>5.5207333043602071</v>
      </c>
      <c r="H38" s="25">
        <f t="shared" si="6"/>
        <v>13.801833260900521</v>
      </c>
      <c r="I38" s="26" t="s">
        <v>24</v>
      </c>
    </row>
    <row r="39" spans="2:9" s="20" customFormat="1">
      <c r="B39" s="37">
        <v>520</v>
      </c>
      <c r="C39" s="25">
        <f t="shared" si="1"/>
        <v>6.9217931062931323E-2</v>
      </c>
      <c r="D39" s="25">
        <f t="shared" si="2"/>
        <v>0.20975130625130706</v>
      </c>
      <c r="E39" s="25">
        <f t="shared" si="3"/>
        <v>0.62925391875392112</v>
      </c>
      <c r="F39" s="25">
        <f t="shared" si="4"/>
        <v>1.8877617562617632</v>
      </c>
      <c r="G39" s="25">
        <f t="shared" si="5"/>
        <v>5.6632852687852901</v>
      </c>
      <c r="H39" s="25">
        <f t="shared" si="6"/>
        <v>14.158213171963228</v>
      </c>
      <c r="I39" s="26" t="s">
        <v>24</v>
      </c>
    </row>
    <row r="40" spans="2:9" s="20" customFormat="1">
      <c r="B40" s="37">
        <v>540</v>
      </c>
      <c r="C40" s="25">
        <f t="shared" si="1"/>
        <v>7.0936929237585031E-2</v>
      </c>
      <c r="D40" s="25">
        <f t="shared" si="2"/>
        <v>0.21496039162904554</v>
      </c>
      <c r="E40" s="25">
        <f t="shared" si="3"/>
        <v>0.64488117488713659</v>
      </c>
      <c r="F40" s="25">
        <f t="shared" si="4"/>
        <v>1.9346435246614095</v>
      </c>
      <c r="G40" s="25">
        <f t="shared" si="5"/>
        <v>5.8039305739842284</v>
      </c>
      <c r="H40" s="25">
        <f t="shared" si="6"/>
        <v>14.509826434960575</v>
      </c>
      <c r="I40" s="26" t="s">
        <v>24</v>
      </c>
    </row>
    <row r="41" spans="2:9" s="20" customFormat="1">
      <c r="B41" s="37">
        <v>560</v>
      </c>
      <c r="C41" s="25">
        <f t="shared" si="1"/>
        <v>7.2633781996772451E-2</v>
      </c>
      <c r="D41" s="25">
        <f t="shared" si="2"/>
        <v>0.22010236968718927</v>
      </c>
      <c r="E41" s="25">
        <f t="shared" si="3"/>
        <v>0.66030710906156775</v>
      </c>
      <c r="F41" s="25">
        <f t="shared" si="4"/>
        <v>1.980921327184703</v>
      </c>
      <c r="G41" s="25">
        <f t="shared" si="5"/>
        <v>5.9427639815541093</v>
      </c>
      <c r="H41" s="25">
        <f t="shared" si="6"/>
        <v>14.856909953885275</v>
      </c>
      <c r="I41" s="26" t="s">
        <v>24</v>
      </c>
    </row>
    <row r="42" spans="2:9" s="20" customFormat="1">
      <c r="B42" s="37">
        <v>580</v>
      </c>
      <c r="C42" s="25">
        <f t="shared" si="1"/>
        <v>7.4309550877095593E-2</v>
      </c>
      <c r="D42" s="25">
        <f t="shared" si="2"/>
        <v>0.22518045720332</v>
      </c>
      <c r="E42" s="25">
        <f t="shared" si="3"/>
        <v>0.67554137160995997</v>
      </c>
      <c r="F42" s="25">
        <f t="shared" si="4"/>
        <v>2.0266241148298798</v>
      </c>
      <c r="G42" s="25">
        <f t="shared" si="5"/>
        <v>6.0798723444896394</v>
      </c>
      <c r="H42" s="25">
        <f t="shared" si="6"/>
        <v>15.199680861224101</v>
      </c>
      <c r="I42" s="26" t="s">
        <v>24</v>
      </c>
    </row>
    <row r="43" spans="2:9" s="20" customFormat="1">
      <c r="B43" s="37">
        <v>600</v>
      </c>
      <c r="C43" s="25">
        <f t="shared" si="1"/>
        <v>7.5965211861759335E-2</v>
      </c>
      <c r="D43" s="25">
        <f t="shared" si="2"/>
        <v>0.23019761170230102</v>
      </c>
      <c r="E43" s="25">
        <f t="shared" si="3"/>
        <v>0.69059283510690306</v>
      </c>
      <c r="F43" s="25">
        <f t="shared" si="4"/>
        <v>2.071778505320709</v>
      </c>
      <c r="G43" s="25">
        <f t="shared" si="5"/>
        <v>6.2153355159621269</v>
      </c>
      <c r="H43" s="25">
        <f t="shared" si="6"/>
        <v>15.538338789905319</v>
      </c>
      <c r="I43" s="26" t="s">
        <v>24</v>
      </c>
    </row>
  </sheetData>
  <mergeCells count="3">
    <mergeCell ref="J4:M4"/>
    <mergeCell ref="B11:B12"/>
    <mergeCell ref="C11:I11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29CA-5335-435F-80FB-02A28446DD9E}">
  <dimension ref="B2:L43"/>
  <sheetViews>
    <sheetView zoomScale="85" zoomScaleNormal="85" workbookViewId="0">
      <selection activeCell="H54" sqref="H54"/>
    </sheetView>
  </sheetViews>
  <sheetFormatPr defaultColWidth="9.140625" defaultRowHeight="15"/>
  <cols>
    <col min="1" max="1" width="4.5703125" style="3" customWidth="1"/>
    <col min="2" max="2" width="13.7109375" style="3" customWidth="1"/>
    <col min="3" max="6" width="10.28515625" style="3" customWidth="1"/>
    <col min="7" max="7" width="9" style="3" customWidth="1"/>
    <col min="8" max="8" width="54" style="3" customWidth="1"/>
    <col min="9" max="16384" width="9.140625" style="3"/>
  </cols>
  <sheetData>
    <row r="2" spans="2:12" ht="15.75">
      <c r="B2" s="1" t="s">
        <v>14</v>
      </c>
      <c r="C2" s="2"/>
      <c r="D2" s="2"/>
      <c r="E2" s="2"/>
      <c r="F2" s="2"/>
      <c r="G2" s="2"/>
      <c r="H2" s="2"/>
      <c r="I2" s="2"/>
      <c r="J2" s="2"/>
      <c r="K2" s="2"/>
    </row>
    <row r="3" spans="2:1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>
      <c r="B4" s="2" t="s">
        <v>0</v>
      </c>
      <c r="C4" s="2"/>
      <c r="D4" s="4">
        <v>0.25</v>
      </c>
      <c r="E4" s="2" t="s">
        <v>1</v>
      </c>
      <c r="F4" s="2"/>
      <c r="G4" s="2"/>
      <c r="H4" s="14"/>
      <c r="I4" s="14"/>
      <c r="J4" s="14"/>
      <c r="K4" s="14"/>
    </row>
    <row r="5" spans="2:12" ht="15.75">
      <c r="B5" s="2" t="s">
        <v>2</v>
      </c>
      <c r="C5" s="2"/>
      <c r="D5" s="4">
        <v>0.25</v>
      </c>
      <c r="E5" s="2" t="s">
        <v>1</v>
      </c>
      <c r="F5" s="2"/>
      <c r="H5" s="5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2:12" ht="18">
      <c r="B6" s="2" t="s">
        <v>8</v>
      </c>
      <c r="C6" s="2"/>
      <c r="D6" s="4">
        <v>1</v>
      </c>
      <c r="E6" s="2" t="s">
        <v>1</v>
      </c>
      <c r="F6" s="2"/>
      <c r="H6" s="5" t="s">
        <v>15</v>
      </c>
      <c r="I6" s="7">
        <f>0.097*$D$7^0.65</f>
        <v>3.0369751019070477</v>
      </c>
      <c r="J6" s="7">
        <f>0.032*$D$7^0.65</f>
        <v>1.0018886934126343</v>
      </c>
      <c r="K6" s="7">
        <f>0.011*$D$7^0.65</f>
        <v>0.34439923836059305</v>
      </c>
      <c r="L6" s="7">
        <f>0.004*$D$7^0.65</f>
        <v>0.12523608667657929</v>
      </c>
    </row>
    <row r="7" spans="2:12" ht="18.75">
      <c r="B7" s="2" t="s">
        <v>9</v>
      </c>
      <c r="C7" s="2"/>
      <c r="D7" s="8">
        <v>200</v>
      </c>
      <c r="E7" s="2" t="s">
        <v>10</v>
      </c>
      <c r="F7" s="2"/>
      <c r="H7" s="5" t="s">
        <v>16</v>
      </c>
      <c r="I7" s="9">
        <f>$D$8*I6</f>
        <v>3.0369751019070477</v>
      </c>
      <c r="J7" s="9">
        <f t="shared" ref="J7:L7" si="0">$D$8*J6</f>
        <v>1.0018886934126343</v>
      </c>
      <c r="K7" s="9">
        <f t="shared" si="0"/>
        <v>0.34439923836059305</v>
      </c>
      <c r="L7" s="9">
        <f t="shared" si="0"/>
        <v>0.12523608667657929</v>
      </c>
    </row>
    <row r="8" spans="2:12" ht="18">
      <c r="B8" s="2" t="s">
        <v>11</v>
      </c>
      <c r="C8" s="2"/>
      <c r="D8" s="10">
        <f>((D4*2)+(D5*2))*D6</f>
        <v>1</v>
      </c>
      <c r="E8" s="2" t="s">
        <v>13</v>
      </c>
      <c r="F8" s="2"/>
      <c r="G8" s="2"/>
      <c r="H8" s="2"/>
      <c r="I8" s="2"/>
      <c r="J8" s="2"/>
      <c r="K8" s="2"/>
    </row>
    <row r="10" spans="2:12" ht="20.25" customHeight="1">
      <c r="B10" s="15" t="s">
        <v>15</v>
      </c>
      <c r="C10" s="15"/>
      <c r="D10" s="15"/>
      <c r="E10" s="15"/>
      <c r="F10" s="15"/>
    </row>
    <row r="11" spans="2:12" ht="28.5" customHeight="1">
      <c r="B11" s="16" t="s">
        <v>12</v>
      </c>
      <c r="C11" s="17" t="s">
        <v>3</v>
      </c>
      <c r="D11" s="17"/>
      <c r="E11" s="17"/>
      <c r="F11" s="17"/>
    </row>
    <row r="12" spans="2:12" ht="24.6" customHeight="1">
      <c r="B12" s="16"/>
      <c r="C12" s="12" t="s">
        <v>4</v>
      </c>
      <c r="D12" s="12" t="s">
        <v>5</v>
      </c>
      <c r="E12" s="12" t="s">
        <v>6</v>
      </c>
      <c r="F12" s="12" t="s">
        <v>7</v>
      </c>
    </row>
    <row r="13" spans="2:12">
      <c r="B13" s="11">
        <v>0</v>
      </c>
      <c r="C13" s="13">
        <f>0.097*B13^0.65</f>
        <v>0</v>
      </c>
      <c r="D13" s="13">
        <f>0.032*B13^0.65</f>
        <v>0</v>
      </c>
      <c r="E13" s="13">
        <f>0.011*B13^0.65</f>
        <v>0</v>
      </c>
      <c r="F13" s="13">
        <f>0.004*B13^0.65</f>
        <v>0</v>
      </c>
    </row>
    <row r="14" spans="2:12">
      <c r="B14" s="11">
        <v>10</v>
      </c>
      <c r="C14" s="13">
        <f>0.097*B14^0.65</f>
        <v>0.43328308438643431</v>
      </c>
      <c r="D14" s="13">
        <f>0.032*B14^0.65</f>
        <v>0.14293874948830823</v>
      </c>
      <c r="E14" s="13">
        <f>0.011*B14^0.65</f>
        <v>4.9135195136605948E-2</v>
      </c>
      <c r="F14" s="13">
        <f>0.004*B14^0.65</f>
        <v>1.7867343686038529E-2</v>
      </c>
    </row>
    <row r="15" spans="2:12">
      <c r="B15" s="11">
        <v>20</v>
      </c>
      <c r="C15" s="13">
        <f t="shared" ref="C15:C43" si="1">0.097*B15^0.65</f>
        <v>0.67989403579450447</v>
      </c>
      <c r="D15" s="13">
        <f t="shared" ref="D15:D43" si="2">0.032*B15^0.65</f>
        <v>0.22429493964354788</v>
      </c>
      <c r="E15" s="13">
        <f t="shared" ref="E15:E43" si="3">0.011*B15^0.65</f>
        <v>7.7101385502469574E-2</v>
      </c>
      <c r="F15" s="13">
        <f t="shared" ref="F15:F43" si="4">0.004*B15^0.65</f>
        <v>2.8036867455443485E-2</v>
      </c>
    </row>
    <row r="16" spans="2:12">
      <c r="B16" s="11">
        <v>30</v>
      </c>
      <c r="C16" s="13">
        <f t="shared" si="1"/>
        <v>0.88491294822627442</v>
      </c>
      <c r="D16" s="13">
        <f t="shared" si="2"/>
        <v>0.29193004477567813</v>
      </c>
      <c r="E16" s="13">
        <f t="shared" si="3"/>
        <v>0.10035095289163935</v>
      </c>
      <c r="F16" s="13">
        <f t="shared" si="4"/>
        <v>3.6491255596959767E-2</v>
      </c>
    </row>
    <row r="17" spans="2:6">
      <c r="B17" s="11">
        <v>40</v>
      </c>
      <c r="C17" s="13">
        <f t="shared" si="1"/>
        <v>1.066868097478425</v>
      </c>
      <c r="D17" s="13">
        <f t="shared" si="2"/>
        <v>0.35195648576607835</v>
      </c>
      <c r="E17" s="13">
        <f t="shared" si="3"/>
        <v>0.12098504198208943</v>
      </c>
      <c r="F17" s="13">
        <f t="shared" si="4"/>
        <v>4.3994560720759794E-2</v>
      </c>
    </row>
    <row r="18" spans="2:6">
      <c r="B18" s="11">
        <v>50</v>
      </c>
      <c r="C18" s="13">
        <f t="shared" si="1"/>
        <v>1.2333951520991109</v>
      </c>
      <c r="D18" s="13">
        <f t="shared" si="2"/>
        <v>0.40689324605331495</v>
      </c>
      <c r="E18" s="13">
        <f t="shared" si="3"/>
        <v>0.13986955333082701</v>
      </c>
      <c r="F18" s="13">
        <f t="shared" si="4"/>
        <v>5.0861655756664369E-2</v>
      </c>
    </row>
    <row r="19" spans="2:6">
      <c r="B19" s="11">
        <v>60</v>
      </c>
      <c r="C19" s="13">
        <f t="shared" si="1"/>
        <v>1.3885772544025305</v>
      </c>
      <c r="D19" s="13">
        <f t="shared" si="2"/>
        <v>0.45808734165856674</v>
      </c>
      <c r="E19" s="13">
        <f t="shared" si="3"/>
        <v>0.15746752369513231</v>
      </c>
      <c r="F19" s="13">
        <f t="shared" si="4"/>
        <v>5.7260917707320842E-2</v>
      </c>
    </row>
    <row r="20" spans="2:6">
      <c r="B20" s="11">
        <v>70</v>
      </c>
      <c r="C20" s="13">
        <f t="shared" si="1"/>
        <v>1.5349189937622876</v>
      </c>
      <c r="D20" s="13">
        <f t="shared" si="2"/>
        <v>0.50636502887003298</v>
      </c>
      <c r="E20" s="13">
        <f t="shared" si="3"/>
        <v>0.17406297867407383</v>
      </c>
      <c r="F20" s="13">
        <f t="shared" si="4"/>
        <v>6.3295628608754123E-2</v>
      </c>
    </row>
    <row r="21" spans="2:6">
      <c r="B21" s="11">
        <v>80</v>
      </c>
      <c r="C21" s="13">
        <f t="shared" si="1"/>
        <v>1.674095487669865</v>
      </c>
      <c r="D21" s="13">
        <f t="shared" si="2"/>
        <v>0.55227892376737819</v>
      </c>
      <c r="E21" s="13">
        <f t="shared" si="3"/>
        <v>0.18984588004503622</v>
      </c>
      <c r="F21" s="13">
        <f t="shared" si="4"/>
        <v>6.9034865470922274E-2</v>
      </c>
    </row>
    <row r="22" spans="2:6">
      <c r="B22" s="11">
        <v>90</v>
      </c>
      <c r="C22" s="13">
        <f t="shared" si="1"/>
        <v>1.8072963246359168</v>
      </c>
      <c r="D22" s="13">
        <f t="shared" si="2"/>
        <v>0.59622146792112718</v>
      </c>
      <c r="E22" s="13">
        <f t="shared" si="3"/>
        <v>0.20495112959788747</v>
      </c>
      <c r="F22" s="13">
        <f t="shared" si="4"/>
        <v>7.4527683490140897E-2</v>
      </c>
    </row>
    <row r="23" spans="2:6">
      <c r="B23" s="11">
        <v>100</v>
      </c>
      <c r="C23" s="13">
        <f t="shared" si="1"/>
        <v>1.9354044455198141</v>
      </c>
      <c r="D23" s="13">
        <f t="shared" si="2"/>
        <v>0.63848394079004178</v>
      </c>
      <c r="E23" s="13">
        <f t="shared" si="3"/>
        <v>0.21947885464657685</v>
      </c>
      <c r="F23" s="13">
        <f t="shared" si="4"/>
        <v>7.9810492598755223E-2</v>
      </c>
    </row>
    <row r="24" spans="2:6">
      <c r="B24" s="11">
        <v>110</v>
      </c>
      <c r="C24" s="13">
        <f t="shared" si="1"/>
        <v>2.0590978238502782</v>
      </c>
      <c r="D24" s="13">
        <f t="shared" si="2"/>
        <v>0.67929000374442161</v>
      </c>
      <c r="E24" s="13">
        <f t="shared" si="3"/>
        <v>0.2335059387871449</v>
      </c>
      <c r="F24" s="13">
        <f t="shared" si="4"/>
        <v>8.4911250468052701E-2</v>
      </c>
    </row>
    <row r="25" spans="2:6">
      <c r="B25" s="11">
        <v>120</v>
      </c>
      <c r="C25" s="13">
        <f t="shared" si="1"/>
        <v>2.1789112650107128</v>
      </c>
      <c r="D25" s="13">
        <f t="shared" si="2"/>
        <v>0.7188160874262145</v>
      </c>
      <c r="E25" s="13">
        <f t="shared" si="3"/>
        <v>0.24709303005276123</v>
      </c>
      <c r="F25" s="13">
        <f t="shared" si="4"/>
        <v>8.9852010928276813E-2</v>
      </c>
    </row>
    <row r="26" spans="2:6">
      <c r="B26" s="11">
        <v>130</v>
      </c>
      <c r="C26" s="13">
        <f t="shared" si="1"/>
        <v>2.2952759876004238</v>
      </c>
      <c r="D26" s="13">
        <f t="shared" si="2"/>
        <v>0.75720444951766563</v>
      </c>
      <c r="E26" s="13">
        <f t="shared" si="3"/>
        <v>0.26028902952169752</v>
      </c>
      <c r="F26" s="13">
        <f t="shared" si="4"/>
        <v>9.4650556189708204E-2</v>
      </c>
    </row>
    <row r="27" spans="2:6">
      <c r="B27" s="11">
        <v>140</v>
      </c>
      <c r="C27" s="13">
        <f t="shared" si="1"/>
        <v>2.4085460681311432</v>
      </c>
      <c r="D27" s="13">
        <f t="shared" si="2"/>
        <v>0.7945718987649133</v>
      </c>
      <c r="E27" s="13">
        <f t="shared" si="3"/>
        <v>0.27313409020043894</v>
      </c>
      <c r="F27" s="13">
        <f t="shared" si="4"/>
        <v>9.9321487345614162E-2</v>
      </c>
    </row>
    <row r="28" spans="2:6">
      <c r="B28" s="11">
        <v>150</v>
      </c>
      <c r="C28" s="13">
        <f t="shared" si="1"/>
        <v>2.5190167345618875</v>
      </c>
      <c r="D28" s="13">
        <f t="shared" si="2"/>
        <v>0.83101582995856071</v>
      </c>
      <c r="E28" s="13">
        <f t="shared" si="3"/>
        <v>0.28566169154825521</v>
      </c>
      <c r="F28" s="13">
        <f t="shared" si="4"/>
        <v>0.10387697874482009</v>
      </c>
    </row>
    <row r="29" spans="2:6">
      <c r="B29" s="11">
        <v>160</v>
      </c>
      <c r="C29" s="13">
        <f t="shared" si="1"/>
        <v>2.6269373959729641</v>
      </c>
      <c r="D29" s="13">
        <f t="shared" si="2"/>
        <v>0.86661852238283354</v>
      </c>
      <c r="E29" s="13">
        <f t="shared" si="3"/>
        <v>0.29790011706909897</v>
      </c>
      <c r="F29" s="13">
        <f t="shared" si="4"/>
        <v>0.10832731529785419</v>
      </c>
    </row>
    <row r="30" spans="2:6">
      <c r="B30" s="11">
        <v>170</v>
      </c>
      <c r="C30" s="13">
        <f t="shared" si="1"/>
        <v>2.7325211565597725</v>
      </c>
      <c r="D30" s="13">
        <f t="shared" si="2"/>
        <v>0.90145027845270842</v>
      </c>
      <c r="E30" s="13">
        <f t="shared" si="3"/>
        <v>0.3098735332181185</v>
      </c>
      <c r="F30" s="13">
        <f t="shared" si="4"/>
        <v>0.11268128480658855</v>
      </c>
    </row>
    <row r="31" spans="2:6">
      <c r="B31" s="11">
        <v>180</v>
      </c>
      <c r="C31" s="13">
        <f t="shared" si="1"/>
        <v>2.8359519129931687</v>
      </c>
      <c r="D31" s="13">
        <f t="shared" si="2"/>
        <v>0.93557176511114837</v>
      </c>
      <c r="E31" s="13">
        <f t="shared" si="3"/>
        <v>0.3216027942569572</v>
      </c>
      <c r="F31" s="13">
        <f t="shared" si="4"/>
        <v>0.11694647063889355</v>
      </c>
    </row>
    <row r="32" spans="2:6">
      <c r="B32" s="11">
        <v>190</v>
      </c>
      <c r="C32" s="13">
        <f t="shared" si="1"/>
        <v>2.9373897487501934</v>
      </c>
      <c r="D32" s="13">
        <f t="shared" si="2"/>
        <v>0.96903579340212564</v>
      </c>
      <c r="E32" s="13">
        <f t="shared" si="3"/>
        <v>0.33310605398198068</v>
      </c>
      <c r="F32" s="13">
        <f t="shared" si="4"/>
        <v>0.12112947417526571</v>
      </c>
    </row>
    <row r="33" spans="2:6">
      <c r="B33" s="11">
        <v>200</v>
      </c>
      <c r="C33" s="13">
        <f t="shared" si="1"/>
        <v>3.0369751019070477</v>
      </c>
      <c r="D33" s="13">
        <f t="shared" si="2"/>
        <v>1.0018886934126343</v>
      </c>
      <c r="E33" s="13">
        <f t="shared" si="3"/>
        <v>0.34439923836059305</v>
      </c>
      <c r="F33" s="13">
        <f t="shared" si="4"/>
        <v>0.12523608667657929</v>
      </c>
    </row>
    <row r="34" spans="2:6">
      <c r="B34" s="11">
        <v>210</v>
      </c>
      <c r="C34" s="13">
        <f t="shared" si="1"/>
        <v>3.1348320324623731</v>
      </c>
      <c r="D34" s="13">
        <f t="shared" si="2"/>
        <v>1.0341713921525355</v>
      </c>
      <c r="E34" s="13">
        <f t="shared" si="3"/>
        <v>0.35549641605243404</v>
      </c>
      <c r="F34" s="13">
        <f t="shared" si="4"/>
        <v>0.12927142401906694</v>
      </c>
    </row>
    <row r="35" spans="2:6">
      <c r="B35" s="11">
        <v>220</v>
      </c>
      <c r="C35" s="13">
        <f t="shared" si="1"/>
        <v>3.2310708172134657</v>
      </c>
      <c r="D35" s="13">
        <f t="shared" si="2"/>
        <v>1.0659202695961949</v>
      </c>
      <c r="E35" s="13">
        <f t="shared" si="3"/>
        <v>0.36641009267369196</v>
      </c>
      <c r="F35" s="13">
        <f t="shared" si="4"/>
        <v>0.13324003369952436</v>
      </c>
    </row>
    <row r="36" spans="2:6">
      <c r="B36" s="11">
        <v>230</v>
      </c>
      <c r="C36" s="13">
        <f t="shared" si="1"/>
        <v>3.3257900347529223</v>
      </c>
      <c r="D36" s="13">
        <f t="shared" si="2"/>
        <v>1.0971678465164281</v>
      </c>
      <c r="E36" s="13">
        <f t="shared" si="3"/>
        <v>0.37715144724002209</v>
      </c>
      <c r="F36" s="13">
        <f t="shared" si="4"/>
        <v>0.13714598081455351</v>
      </c>
    </row>
    <row r="37" spans="2:6">
      <c r="B37" s="11">
        <v>240</v>
      </c>
      <c r="C37" s="13">
        <f t="shared" si="1"/>
        <v>3.4190782585109964</v>
      </c>
      <c r="D37" s="13">
        <f t="shared" si="2"/>
        <v>1.1279433430139369</v>
      </c>
      <c r="E37" s="13">
        <f t="shared" si="3"/>
        <v>0.38773052416104081</v>
      </c>
      <c r="F37" s="13">
        <f t="shared" si="4"/>
        <v>0.14099291787674212</v>
      </c>
    </row>
    <row r="38" spans="2:6">
      <c r="B38" s="11">
        <v>250</v>
      </c>
      <c r="C38" s="13">
        <f t="shared" si="1"/>
        <v>3.5110154447313073</v>
      </c>
      <c r="D38" s="13">
        <f t="shared" si="2"/>
        <v>1.1582731364062044</v>
      </c>
      <c r="E38" s="13">
        <f t="shared" si="3"/>
        <v>0.39815639063963276</v>
      </c>
      <c r="F38" s="13">
        <f t="shared" si="4"/>
        <v>0.14478414205077555</v>
      </c>
    </row>
    <row r="39" spans="2:6">
      <c r="B39" s="11">
        <v>260</v>
      </c>
      <c r="C39" s="13">
        <f t="shared" si="1"/>
        <v>3.6016740803111049</v>
      </c>
      <c r="D39" s="13">
        <f t="shared" si="2"/>
        <v>1.188181139896447</v>
      </c>
      <c r="E39" s="13">
        <f t="shared" si="3"/>
        <v>0.40843726683940362</v>
      </c>
      <c r="F39" s="13">
        <f t="shared" si="4"/>
        <v>0.14852264248705588</v>
      </c>
    </row>
    <row r="40" spans="2:6">
      <c r="B40" s="11">
        <v>270</v>
      </c>
      <c r="C40" s="13">
        <f t="shared" si="1"/>
        <v>3.6911201396584055</v>
      </c>
      <c r="D40" s="13">
        <f t="shared" si="2"/>
        <v>1.2176891182378244</v>
      </c>
      <c r="E40" s="13">
        <f t="shared" si="3"/>
        <v>0.41858063439425214</v>
      </c>
      <c r="F40" s="13">
        <f t="shared" si="4"/>
        <v>0.15221113977972806</v>
      </c>
    </row>
    <row r="41" spans="2:6">
      <c r="B41" s="11">
        <v>280</v>
      </c>
      <c r="C41" s="13">
        <f t="shared" si="1"/>
        <v>3.7794138882148784</v>
      </c>
      <c r="D41" s="13">
        <f t="shared" si="2"/>
        <v>1.2468169528131556</v>
      </c>
      <c r="E41" s="13">
        <f t="shared" si="3"/>
        <v>0.42859332752952223</v>
      </c>
      <c r="F41" s="13">
        <f t="shared" si="4"/>
        <v>0.15585211910164445</v>
      </c>
    </row>
    <row r="42" spans="2:6">
      <c r="B42" s="11">
        <v>290</v>
      </c>
      <c r="C42" s="13">
        <f t="shared" si="1"/>
        <v>3.8666105617959561</v>
      </c>
      <c r="D42" s="13">
        <f t="shared" si="2"/>
        <v>1.2755828657471195</v>
      </c>
      <c r="E42" s="13">
        <f t="shared" si="3"/>
        <v>0.43848161010057229</v>
      </c>
      <c r="F42" s="13">
        <f t="shared" si="4"/>
        <v>0.15944785821838994</v>
      </c>
    </row>
    <row r="43" spans="2:6">
      <c r="B43" s="11">
        <v>300</v>
      </c>
      <c r="C43" s="13">
        <f t="shared" si="1"/>
        <v>3.9527609445461147</v>
      </c>
      <c r="D43" s="13">
        <f t="shared" si="2"/>
        <v>1.3040036105719142</v>
      </c>
      <c r="E43" s="13">
        <f t="shared" si="3"/>
        <v>0.44825124113409548</v>
      </c>
      <c r="F43" s="13">
        <f t="shared" si="4"/>
        <v>0.16300045132148927</v>
      </c>
    </row>
  </sheetData>
  <mergeCells count="4">
    <mergeCell ref="H4:K4"/>
    <mergeCell ref="B10:F10"/>
    <mergeCell ref="B11:B12"/>
    <mergeCell ref="C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g.v.blivums (2)</vt:lpstr>
      <vt:lpstr>g.v.blivums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D.Ivancovs</dc:creator>
  <cp:lastModifiedBy>Dmitrijs Ivancovs</cp:lastModifiedBy>
  <dcterms:created xsi:type="dcterms:W3CDTF">2021-08-17T14:28:16Z</dcterms:created>
  <dcterms:modified xsi:type="dcterms:W3CDTF">2025-04-18T04:40:36Z</dcterms:modified>
</cp:coreProperties>
</file>