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5091D7A-4F69-4BDB-A12E-FD5FD3DEE882}" xr6:coauthVersionLast="47" xr6:coauthVersionMax="47" xr10:uidLastSave="{00000000-0000-0000-0000-000000000000}"/>
  <bookViews>
    <workbookView xWindow="-10250" yWindow="11890" windowWidth="38620" windowHeight="11220" xr2:uid="{00000000-000D-0000-FFFF-FFFF00000000}"/>
  </bookViews>
  <sheets>
    <sheet name="g.v. bez slodzes" sheetId="2" r:id="rId1"/>
    <sheet name="g.v. ar marliju" sheetId="5" r:id="rId2"/>
    <sheet name="Ar struklam" sheetId="1" r:id="rId3"/>
    <sheet name="g.v. ar reg.varstiem" sheetId="4" r:id="rId4"/>
  </sheets>
  <calcPr calcId="191029"/>
</workbook>
</file>

<file path=xl/calcChain.xml><?xml version="1.0" encoding="utf-8"?>
<calcChain xmlns="http://schemas.openxmlformats.org/spreadsheetml/2006/main">
  <c r="AC23" i="5" l="1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AC21" i="5"/>
  <c r="AC24" i="5" s="1"/>
  <c r="AB21" i="5"/>
  <c r="AB24" i="5" s="1"/>
  <c r="AA21" i="5"/>
  <c r="AA24" i="5" s="1"/>
  <c r="Z21" i="5"/>
  <c r="Z24" i="5" s="1"/>
  <c r="Y21" i="5"/>
  <c r="Y24" i="5" s="1"/>
  <c r="X21" i="5"/>
  <c r="X24" i="5" s="1"/>
  <c r="W21" i="5"/>
  <c r="W24" i="5" s="1"/>
  <c r="V21" i="5"/>
  <c r="V24" i="5" s="1"/>
  <c r="U21" i="5"/>
  <c r="T21" i="5"/>
  <c r="S21" i="5"/>
  <c r="R21" i="5"/>
  <c r="Q21" i="5"/>
  <c r="P21" i="5"/>
  <c r="O21" i="5"/>
  <c r="N21" i="5"/>
  <c r="N24" i="5" s="1"/>
  <c r="M21" i="5"/>
  <c r="M24" i="5" s="1"/>
  <c r="L21" i="5"/>
  <c r="L24" i="5" s="1"/>
  <c r="K21" i="5"/>
  <c r="K24" i="5" s="1"/>
  <c r="J21" i="5"/>
  <c r="J24" i="5" s="1"/>
  <c r="I21" i="5"/>
  <c r="I24" i="5" s="1"/>
  <c r="H21" i="5"/>
  <c r="H24" i="5" s="1"/>
  <c r="G21" i="5"/>
  <c r="G24" i="5" s="1"/>
  <c r="F21" i="5"/>
  <c r="F24" i="5" s="1"/>
  <c r="S18" i="5"/>
  <c r="T18" i="5" s="1"/>
  <c r="U18" i="5" s="1"/>
  <c r="V18" i="5" s="1"/>
  <c r="W18" i="5" s="1"/>
  <c r="X18" i="5" s="1"/>
  <c r="Y18" i="5" s="1"/>
  <c r="Z18" i="5" s="1"/>
  <c r="AA18" i="5" s="1"/>
  <c r="AB18" i="5" s="1"/>
  <c r="AC18" i="5" s="1"/>
  <c r="R18" i="5"/>
  <c r="Q18" i="5"/>
  <c r="P18" i="5"/>
  <c r="O18" i="5"/>
  <c r="N18" i="5" s="1"/>
  <c r="M18" i="5" s="1"/>
  <c r="L18" i="5" s="1"/>
  <c r="K18" i="5" s="1"/>
  <c r="J18" i="5" s="1"/>
  <c r="I18" i="5" s="1"/>
  <c r="H18" i="5" s="1"/>
  <c r="G18" i="5" s="1"/>
  <c r="F18" i="5" s="1"/>
  <c r="R14" i="5"/>
  <c r="D2" i="5"/>
  <c r="O24" i="5" l="1"/>
  <c r="P24" i="5"/>
  <c r="S24" i="5"/>
  <c r="Q24" i="5"/>
  <c r="R24" i="5"/>
  <c r="T24" i="5"/>
  <c r="T25" i="5" s="1"/>
  <c r="U24" i="5"/>
  <c r="U25" i="5" s="1"/>
  <c r="G25" i="5"/>
  <c r="O25" i="5"/>
  <c r="S25" i="5"/>
  <c r="AA25" i="5"/>
  <c r="H25" i="5"/>
  <c r="L25" i="5"/>
  <c r="P25" i="5"/>
  <c r="X25" i="5"/>
  <c r="AB25" i="5"/>
  <c r="F25" i="5"/>
  <c r="J25" i="5"/>
  <c r="N25" i="5"/>
  <c r="R25" i="5"/>
  <c r="V25" i="5"/>
  <c r="Z25" i="5"/>
  <c r="K25" i="5"/>
  <c r="W25" i="5"/>
  <c r="I25" i="5"/>
  <c r="M25" i="5"/>
  <c r="Q25" i="5"/>
  <c r="Y25" i="5"/>
  <c r="AC25" i="5"/>
  <c r="F70" i="5"/>
  <c r="AC23" i="4"/>
  <c r="AB23" i="4"/>
  <c r="AA23" i="4"/>
  <c r="Z23" i="4"/>
  <c r="Y23" i="4"/>
  <c r="X23" i="4"/>
  <c r="W23" i="4"/>
  <c r="V23" i="4"/>
  <c r="U23" i="4"/>
  <c r="T23" i="4"/>
  <c r="F70" i="4" s="1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AC21" i="4"/>
  <c r="AB21" i="4"/>
  <c r="AA21" i="4"/>
  <c r="AA24" i="4" s="1"/>
  <c r="Z21" i="4"/>
  <c r="Z24" i="4" s="1"/>
  <c r="Y21" i="4"/>
  <c r="Y24" i="4" s="1"/>
  <c r="X21" i="4"/>
  <c r="X24" i="4" s="1"/>
  <c r="W21" i="4"/>
  <c r="W24" i="4" s="1"/>
  <c r="V21" i="4"/>
  <c r="V24" i="4" s="1"/>
  <c r="U21" i="4"/>
  <c r="T21" i="4"/>
  <c r="S21" i="4"/>
  <c r="R21" i="4"/>
  <c r="Q21" i="4"/>
  <c r="P21" i="4"/>
  <c r="O21" i="4"/>
  <c r="N21" i="4"/>
  <c r="M21" i="4"/>
  <c r="M24" i="4" s="1"/>
  <c r="L21" i="4"/>
  <c r="L24" i="4" s="1"/>
  <c r="K21" i="4"/>
  <c r="K24" i="4" s="1"/>
  <c r="J21" i="4"/>
  <c r="J24" i="4" s="1"/>
  <c r="I21" i="4"/>
  <c r="I24" i="4" s="1"/>
  <c r="H21" i="4"/>
  <c r="H24" i="4" s="1"/>
  <c r="G21" i="4"/>
  <c r="G24" i="4" s="1"/>
  <c r="F21" i="4"/>
  <c r="F24" i="4" s="1"/>
  <c r="R18" i="4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Q18" i="4"/>
  <c r="P18" i="4"/>
  <c r="O18" i="4" s="1"/>
  <c r="N18" i="4" s="1"/>
  <c r="M18" i="4" s="1"/>
  <c r="L18" i="4" s="1"/>
  <c r="K18" i="4" s="1"/>
  <c r="J18" i="4" s="1"/>
  <c r="I18" i="4" s="1"/>
  <c r="H18" i="4" s="1"/>
  <c r="G18" i="4" s="1"/>
  <c r="F18" i="4" s="1"/>
  <c r="R14" i="4"/>
  <c r="D2" i="4"/>
  <c r="R14" i="2"/>
  <c r="F71" i="2"/>
  <c r="F72" i="2" s="1"/>
  <c r="G72" i="2" s="1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C22" i="2"/>
  <c r="AB22" i="2"/>
  <c r="AA22" i="2"/>
  <c r="Z22" i="2"/>
  <c r="Y22" i="2"/>
  <c r="X22" i="2"/>
  <c r="W22" i="2"/>
  <c r="V22" i="2"/>
  <c r="U22" i="2"/>
  <c r="T22" i="2"/>
  <c r="S22" i="2"/>
  <c r="R22" i="2"/>
  <c r="R25" i="2" s="1"/>
  <c r="Q22" i="2"/>
  <c r="Q25" i="2" s="1"/>
  <c r="P22" i="2"/>
  <c r="O22" i="2"/>
  <c r="N22" i="2"/>
  <c r="M22" i="2"/>
  <c r="L22" i="2"/>
  <c r="K22" i="2"/>
  <c r="J22" i="2"/>
  <c r="I22" i="2"/>
  <c r="H22" i="2"/>
  <c r="G22" i="2"/>
  <c r="F22" i="2"/>
  <c r="R18" i="2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Q18" i="2"/>
  <c r="P18" i="2" s="1"/>
  <c r="O18" i="2" s="1"/>
  <c r="N18" i="2" s="1"/>
  <c r="M18" i="2" s="1"/>
  <c r="L18" i="2" s="1"/>
  <c r="K18" i="2" s="1"/>
  <c r="J18" i="2" s="1"/>
  <c r="I18" i="2" s="1"/>
  <c r="H18" i="2" s="1"/>
  <c r="G18" i="2" s="1"/>
  <c r="F18" i="2" s="1"/>
  <c r="D2" i="2"/>
  <c r="AB24" i="4" l="1"/>
  <c r="AC24" i="4"/>
  <c r="N24" i="4"/>
  <c r="O24" i="4"/>
  <c r="P24" i="4"/>
  <c r="P25" i="4" s="1"/>
  <c r="U25" i="2"/>
  <c r="Q24" i="4"/>
  <c r="Y25" i="2"/>
  <c r="R24" i="4"/>
  <c r="R25" i="4" s="1"/>
  <c r="I25" i="2"/>
  <c r="S24" i="4"/>
  <c r="AC25" i="2"/>
  <c r="T24" i="4"/>
  <c r="T25" i="4" s="1"/>
  <c r="M25" i="2"/>
  <c r="M26" i="2" s="1"/>
  <c r="U24" i="4"/>
  <c r="U25" i="4" s="1"/>
  <c r="F71" i="5"/>
  <c r="G71" i="5" s="1"/>
  <c r="G70" i="5"/>
  <c r="AB25" i="4"/>
  <c r="H25" i="4"/>
  <c r="F25" i="4"/>
  <c r="J25" i="4"/>
  <c r="N25" i="4"/>
  <c r="V25" i="4"/>
  <c r="Z25" i="4"/>
  <c r="G25" i="4"/>
  <c r="K25" i="4"/>
  <c r="O25" i="4"/>
  <c r="S25" i="4"/>
  <c r="W25" i="4"/>
  <c r="AA25" i="4"/>
  <c r="L25" i="4"/>
  <c r="G70" i="4"/>
  <c r="F71" i="4"/>
  <c r="G71" i="4" s="1"/>
  <c r="X25" i="4"/>
  <c r="I25" i="4"/>
  <c r="M25" i="4"/>
  <c r="Q25" i="4"/>
  <c r="Y25" i="4"/>
  <c r="AC25" i="4"/>
  <c r="I26" i="2"/>
  <c r="Q26" i="2"/>
  <c r="Y26" i="2"/>
  <c r="J25" i="2"/>
  <c r="J26" i="2" s="1"/>
  <c r="N25" i="2"/>
  <c r="N26" i="2" s="1"/>
  <c r="V25" i="2"/>
  <c r="Z25" i="2"/>
  <c r="Z26" i="2" s="1"/>
  <c r="G25" i="2"/>
  <c r="G26" i="2" s="1"/>
  <c r="K25" i="2"/>
  <c r="K26" i="2" s="1"/>
  <c r="O25" i="2"/>
  <c r="O26" i="2" s="1"/>
  <c r="S25" i="2"/>
  <c r="S26" i="2" s="1"/>
  <c r="W25" i="2"/>
  <c r="W26" i="2" s="1"/>
  <c r="AA25" i="2"/>
  <c r="AA26" i="2" s="1"/>
  <c r="H25" i="2"/>
  <c r="H26" i="2" s="1"/>
  <c r="L25" i="2"/>
  <c r="L26" i="2" s="1"/>
  <c r="P25" i="2"/>
  <c r="P26" i="2" s="1"/>
  <c r="T25" i="2"/>
  <c r="T26" i="2" s="1"/>
  <c r="X25" i="2"/>
  <c r="X26" i="2" s="1"/>
  <c r="AB25" i="2"/>
  <c r="AB26" i="2" s="1"/>
  <c r="U26" i="2"/>
  <c r="R26" i="2"/>
  <c r="V26" i="2"/>
  <c r="AC26" i="2"/>
  <c r="G71" i="2"/>
  <c r="F25" i="2"/>
  <c r="F26" i="2" s="1"/>
  <c r="R14" i="1" l="1"/>
  <c r="D2" i="1" l="1"/>
  <c r="Q18" i="1" l="1"/>
  <c r="P18" i="1" l="1"/>
  <c r="O18" i="1" s="1"/>
  <c r="N18" i="1" s="1"/>
  <c r="M18" i="1" s="1"/>
  <c r="L18" i="1" s="1"/>
  <c r="K18" i="1" s="1"/>
  <c r="J18" i="1" s="1"/>
  <c r="I18" i="1" s="1"/>
  <c r="H18" i="1" s="1"/>
  <c r="G18" i="1" s="1"/>
  <c r="F18" i="1" s="1"/>
  <c r="E18" i="1" s="1"/>
  <c r="D18" i="1" s="1"/>
  <c r="C18" i="1" s="1"/>
  <c r="R18" i="1"/>
  <c r="S18" i="1" s="1"/>
  <c r="T18" i="1" s="1"/>
  <c r="U18" i="1" s="1"/>
  <c r="V18" i="1" l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BK18" i="1" s="1"/>
  <c r="BL18" i="1" s="1"/>
  <c r="BM18" i="1" s="1"/>
  <c r="BN18" i="1" s="1"/>
  <c r="C21" i="1"/>
  <c r="C24" i="1" s="1"/>
  <c r="D21" i="1"/>
  <c r="D24" i="1" s="1"/>
  <c r="E21" i="1"/>
  <c r="E24" i="1" s="1"/>
  <c r="BL21" i="1" l="1"/>
  <c r="BL24" i="1" s="1"/>
  <c r="BM21" i="1"/>
  <c r="BM24" i="1" s="1"/>
  <c r="BN21" i="1"/>
  <c r="BN24" i="1" s="1"/>
  <c r="AD21" i="1"/>
  <c r="AD24" i="1" s="1"/>
  <c r="AE21" i="1"/>
  <c r="AE24" i="1" s="1"/>
  <c r="AF21" i="1"/>
  <c r="AF24" i="1" s="1"/>
  <c r="AG21" i="1"/>
  <c r="AG24" i="1" s="1"/>
  <c r="AH21" i="1"/>
  <c r="AH24" i="1" s="1"/>
  <c r="AI21" i="1"/>
  <c r="AI24" i="1" s="1"/>
  <c r="AJ21" i="1"/>
  <c r="AJ24" i="1" s="1"/>
  <c r="AK21" i="1"/>
  <c r="AK24" i="1" s="1"/>
  <c r="AL21" i="1"/>
  <c r="AL24" i="1" s="1"/>
  <c r="AM21" i="1"/>
  <c r="AM24" i="1" s="1"/>
  <c r="AN21" i="1"/>
  <c r="AN24" i="1" s="1"/>
  <c r="AO21" i="1"/>
  <c r="AO24" i="1" s="1"/>
  <c r="AP21" i="1"/>
  <c r="AP24" i="1" s="1"/>
  <c r="AQ21" i="1"/>
  <c r="AQ24" i="1" s="1"/>
  <c r="AR21" i="1"/>
  <c r="AR24" i="1" s="1"/>
  <c r="AS21" i="1"/>
  <c r="AS24" i="1" s="1"/>
  <c r="AT21" i="1"/>
  <c r="AT24" i="1" s="1"/>
  <c r="AU21" i="1"/>
  <c r="AU24" i="1" s="1"/>
  <c r="AV21" i="1"/>
  <c r="AV24" i="1" s="1"/>
  <c r="AW21" i="1"/>
  <c r="AW24" i="1" s="1"/>
  <c r="AX21" i="1"/>
  <c r="AX24" i="1" s="1"/>
  <c r="AY21" i="1"/>
  <c r="AY24" i="1" s="1"/>
  <c r="AZ21" i="1"/>
  <c r="AZ24" i="1" s="1"/>
  <c r="BA21" i="1"/>
  <c r="BA24" i="1" s="1"/>
  <c r="BB21" i="1"/>
  <c r="BB24" i="1" s="1"/>
  <c r="BC21" i="1"/>
  <c r="BC24" i="1" s="1"/>
  <c r="BD21" i="1"/>
  <c r="BD24" i="1" s="1"/>
  <c r="BE21" i="1"/>
  <c r="BE24" i="1" s="1"/>
  <c r="BF21" i="1"/>
  <c r="BF24" i="1" s="1"/>
  <c r="BG21" i="1"/>
  <c r="BG24" i="1" s="1"/>
  <c r="BH21" i="1"/>
  <c r="BH24" i="1" s="1"/>
  <c r="BI21" i="1"/>
  <c r="BI24" i="1" s="1"/>
  <c r="BJ21" i="1"/>
  <c r="BJ24" i="1" s="1"/>
  <c r="BK21" i="1"/>
  <c r="BK24" i="1" s="1"/>
  <c r="G23" i="1" l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F71" i="1" s="1"/>
  <c r="U23" i="1"/>
  <c r="V23" i="1"/>
  <c r="W23" i="1"/>
  <c r="X23" i="1"/>
  <c r="Y23" i="1"/>
  <c r="Z23" i="1"/>
  <c r="AA23" i="1"/>
  <c r="AB23" i="1"/>
  <c r="AC23" i="1"/>
  <c r="F23" i="1"/>
  <c r="G71" i="1" l="1"/>
  <c r="F72" i="1"/>
  <c r="G72" i="1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F21" i="1"/>
  <c r="C26" i="1" s="1"/>
  <c r="AS26" i="1" l="1"/>
  <c r="BI26" i="1"/>
  <c r="AU26" i="1"/>
  <c r="AV26" i="1"/>
  <c r="BL26" i="1"/>
  <c r="AW26" i="1"/>
  <c r="AX26" i="1"/>
  <c r="AY26" i="1"/>
  <c r="BA26" i="1"/>
  <c r="AO26" i="1"/>
  <c r="BN26" i="1"/>
  <c r="AT26" i="1"/>
  <c r="BJ26" i="1"/>
  <c r="BK26" i="1"/>
  <c r="AF26" i="1"/>
  <c r="AG26" i="1"/>
  <c r="BM26" i="1"/>
  <c r="AD26" i="1"/>
  <c r="AC26" i="1"/>
  <c r="AK26" i="1"/>
  <c r="BC26" i="1"/>
  <c r="BD26" i="1"/>
  <c r="AE26" i="1"/>
  <c r="AI26" i="1"/>
  <c r="AJ26" i="1"/>
  <c r="BB26" i="1"/>
  <c r="AM26" i="1"/>
  <c r="BE26" i="1"/>
  <c r="AQ26" i="1"/>
  <c r="AH26" i="1"/>
  <c r="AL26" i="1"/>
  <c r="AN26" i="1"/>
  <c r="BF26" i="1"/>
  <c r="BG26" i="1"/>
  <c r="AZ26" i="1"/>
  <c r="AP26" i="1"/>
  <c r="BH26" i="1"/>
  <c r="AR26" i="1"/>
  <c r="E26" i="1"/>
  <c r="D26" i="1"/>
  <c r="F24" i="1"/>
  <c r="F25" i="1" s="1"/>
  <c r="AA24" i="1"/>
  <c r="AA25" i="1" s="1"/>
  <c r="W24" i="1"/>
  <c r="W25" i="1" s="1"/>
  <c r="T24" i="1"/>
  <c r="T25" i="1" s="1"/>
  <c r="P24" i="1"/>
  <c r="P25" i="1" s="1"/>
  <c r="L24" i="1"/>
  <c r="L25" i="1" s="1"/>
  <c r="Z24" i="1"/>
  <c r="Z25" i="1" s="1"/>
  <c r="S24" i="1"/>
  <c r="S25" i="1" s="1"/>
  <c r="O24" i="1"/>
  <c r="O25" i="1" s="1"/>
  <c r="K24" i="1"/>
  <c r="K25" i="1" s="1"/>
  <c r="I24" i="1"/>
  <c r="I25" i="1" s="1"/>
  <c r="Y24" i="1"/>
  <c r="Y25" i="1" s="1"/>
  <c r="V24" i="1"/>
  <c r="V25" i="1" s="1"/>
  <c r="R24" i="1"/>
  <c r="R25" i="1" s="1"/>
  <c r="N24" i="1"/>
  <c r="N25" i="1" s="1"/>
  <c r="J24" i="1"/>
  <c r="J25" i="1" s="1"/>
  <c r="H24" i="1"/>
  <c r="H25" i="1" s="1"/>
  <c r="AC24" i="1"/>
  <c r="AC25" i="1" s="1"/>
  <c r="AB24" i="1"/>
  <c r="AB25" i="1" s="1"/>
  <c r="X24" i="1"/>
  <c r="X25" i="1" s="1"/>
  <c r="U24" i="1"/>
  <c r="U25" i="1" s="1"/>
  <c r="Q24" i="1"/>
  <c r="Q25" i="1" s="1"/>
  <c r="M24" i="1"/>
  <c r="M25" i="1" s="1"/>
  <c r="G24" i="1"/>
  <c r="G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T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pretplusma</t>
        </r>
      </text>
    </comment>
    <comment ref="U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pagriezts uz 90° pret plusmu pie pašas sieniņas
</t>
        </r>
      </text>
    </comment>
    <comment ref="T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Dmitrij
Ežekcija -76</t>
        </r>
      </text>
    </comment>
    <comment ref="F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Внутренний диаметр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T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pretplusma</t>
        </r>
      </text>
    </comment>
    <comment ref="U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pagriezts uz 90° pret plusmu pie pašas sieniņas
</t>
        </r>
      </text>
    </comment>
    <comment ref="T2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Dmitrij
Ežekcija -129</t>
        </r>
      </text>
    </comment>
    <comment ref="F2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Внутренний диаметр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T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pretplusma</t>
        </r>
      </text>
    </comment>
    <comment ref="U4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pagriezts uz 90° pret plusmu pie pašas sieniņas
</t>
        </r>
      </text>
    </comment>
    <comment ref="T2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Dmitrij
Ežekcija -76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T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pretplusma</t>
        </r>
      </text>
    </comment>
    <comment ref="U4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pagriezts uz 90° pret plusmu pie pašas sieniņas
</t>
        </r>
      </text>
    </comment>
    <comment ref="T20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Dmitrij
Ežekcija -76</t>
        </r>
      </text>
    </comment>
    <comment ref="F22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Внутренний диаметр</t>
        </r>
      </text>
    </comment>
  </commentList>
</comments>
</file>

<file path=xl/sharedStrings.xml><?xml version="1.0" encoding="utf-8"?>
<sst xmlns="http://schemas.openxmlformats.org/spreadsheetml/2006/main" count="124" uniqueCount="34">
  <si>
    <t>Ø (mm)</t>
  </si>
  <si>
    <t>V (m/sek)</t>
  </si>
  <si>
    <t>S (m2)</t>
  </si>
  <si>
    <t>Q (m3/h)</t>
  </si>
  <si>
    <t>ventilators 0mm</t>
  </si>
  <si>
    <t>attal. No vent (mm)</t>
  </si>
  <si>
    <t>Pst пот (Pa)</t>
  </si>
  <si>
    <t>P din кинет (Pa)</t>
  </si>
  <si>
    <t>Blivums kg/m3</t>
  </si>
  <si>
    <t>Atmasferas spiediens Pa</t>
  </si>
  <si>
    <t>Gaisa temperatura °C</t>
  </si>
  <si>
    <t>Ptot полное (Pa)</t>
  </si>
  <si>
    <t>v1</t>
  </si>
  <si>
    <t>s1</t>
  </si>
  <si>
    <t>v2</t>
  </si>
  <si>
    <t>s2</t>
  </si>
  <si>
    <t>Struklas diametrs (m)</t>
  </si>
  <si>
    <t>Pvent</t>
  </si>
  <si>
    <t>Pst0.1.1.</t>
  </si>
  <si>
    <t>Pst0.1.2.</t>
  </si>
  <si>
    <t>Pst0.1.3.</t>
  </si>
  <si>
    <t>Pst0.1.4.</t>
  </si>
  <si>
    <t>Pst-0.1.1.</t>
  </si>
  <si>
    <t>Pst-0.1.2.</t>
  </si>
  <si>
    <t>Pst-0.1.3.</t>
  </si>
  <si>
    <t>Pst-0.1.4.</t>
  </si>
  <si>
    <t>Pa</t>
  </si>
  <si>
    <t>U (V)</t>
  </si>
  <si>
    <t>I (A)</t>
  </si>
  <si>
    <t>n (1/min)</t>
  </si>
  <si>
    <t>P (W)</t>
  </si>
  <si>
    <t>reg.varsts 45°</t>
  </si>
  <si>
    <t>номер точки измерения</t>
  </si>
  <si>
    <t>Pdin кинет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</si>
</sst>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C0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 tint="0.34998626667073579"/>
      <name val="Calibri"/>
      <family val="2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164" fontId="1" fillId="2" borderId="1" xfId="0" applyNumberFormat="1" applyFont="1" applyFill="1" applyBorder="1"/>
    <xf numFmtId="164" fontId="1" fillId="2" borderId="0" xfId="0" applyNumberFormat="1" applyFont="1" applyFill="1"/>
    <xf numFmtId="165" fontId="1" fillId="2" borderId="0" xfId="0" applyNumberFormat="1" applyFont="1" applyFill="1"/>
    <xf numFmtId="1" fontId="1" fillId="2" borderId="1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2" fillId="2" borderId="0" xfId="0" applyFont="1" applyFill="1"/>
    <xf numFmtId="1" fontId="1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166" fontId="1" fillId="2" borderId="0" xfId="0" applyNumberFormat="1" applyFont="1" applyFill="1"/>
    <xf numFmtId="0" fontId="4" fillId="2" borderId="0" xfId="0" applyFont="1" applyFill="1"/>
    <xf numFmtId="0" fontId="4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0" fontId="8" fillId="2" borderId="0" xfId="0" applyFont="1" applyFill="1"/>
    <xf numFmtId="164" fontId="8" fillId="2" borderId="0" xfId="0" applyNumberFormat="1" applyFont="1" applyFill="1"/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quotePrefix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1" xfId="0" applyFont="1" applyFill="1" applyBorder="1"/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1" xfId="0" applyFont="1" applyFill="1" applyBorder="1"/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1" xfId="0" applyFont="1" applyFill="1" applyBorder="1"/>
    <xf numFmtId="164" fontId="8" fillId="2" borderId="0" xfId="0" applyNumberFormat="1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8" fillId="2" borderId="1" xfId="0" applyNumberFormat="1" applyFont="1" applyFill="1" applyBorder="1"/>
    <xf numFmtId="165" fontId="8" fillId="2" borderId="0" xfId="0" applyNumberFormat="1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/>
    <xf numFmtId="2" fontId="8" fillId="2" borderId="0" xfId="0" applyNumberFormat="1" applyFont="1" applyFill="1"/>
    <xf numFmtId="166" fontId="8" fillId="2" borderId="0" xfId="0" applyNumberFormat="1" applyFont="1" applyFill="1"/>
    <xf numFmtId="0" fontId="13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'g.v. bez slodzes'!$A$19</c:f>
              <c:strCache>
                <c:ptCount val="1"/>
                <c:pt idx="0">
                  <c:v>номер точки измерения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'g.v. bez slodzes'!$F$19:$AC$19</c:f>
              <c:numCache>
                <c:formatCode>General</c:formatCode>
                <c:ptCount val="24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-0.2</c:v>
                </c:pt>
                <c:pt idx="11">
                  <c:v>-0.1</c:v>
                </c:pt>
                <c:pt idx="12">
                  <c:v>0.1</c:v>
                </c:pt>
                <c:pt idx="13">
                  <c:v>0.2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154-926F-DD865B82132B}"/>
            </c:ext>
          </c:extLst>
        </c:ser>
        <c:ser>
          <c:idx val="1"/>
          <c:order val="1"/>
          <c:tx>
            <c:strRef>
              <c:f>'g.v. bez slodzes'!$A$20</c:f>
              <c:strCache>
                <c:ptCount val="1"/>
                <c:pt idx="0">
                  <c:v>Ptot полное (Pa)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'g.v. bez slodzes'!$F$20:$AC$20</c:f>
              <c:numCache>
                <c:formatCode>General</c:formatCode>
                <c:ptCount val="24"/>
                <c:pt idx="0">
                  <c:v>-1</c:v>
                </c:pt>
                <c:pt idx="1">
                  <c:v>-13</c:v>
                </c:pt>
                <c:pt idx="2">
                  <c:v>-16</c:v>
                </c:pt>
                <c:pt idx="3">
                  <c:v>-21</c:v>
                </c:pt>
                <c:pt idx="4">
                  <c:v>-36</c:v>
                </c:pt>
                <c:pt idx="5">
                  <c:v>-47</c:v>
                </c:pt>
                <c:pt idx="6">
                  <c:v>-48</c:v>
                </c:pt>
                <c:pt idx="7">
                  <c:v>-55</c:v>
                </c:pt>
                <c:pt idx="8">
                  <c:v>-61</c:v>
                </c:pt>
                <c:pt idx="9">
                  <c:v>-59</c:v>
                </c:pt>
                <c:pt idx="10">
                  <c:v>-99</c:v>
                </c:pt>
                <c:pt idx="11">
                  <c:v>-117</c:v>
                </c:pt>
                <c:pt idx="12">
                  <c:v>112</c:v>
                </c:pt>
                <c:pt idx="13">
                  <c:v>130</c:v>
                </c:pt>
                <c:pt idx="14">
                  <c:v>136</c:v>
                </c:pt>
                <c:pt idx="15">
                  <c:v>127</c:v>
                </c:pt>
                <c:pt idx="16">
                  <c:v>108</c:v>
                </c:pt>
                <c:pt idx="17">
                  <c:v>107</c:v>
                </c:pt>
                <c:pt idx="18">
                  <c:v>100</c:v>
                </c:pt>
                <c:pt idx="19">
                  <c:v>95</c:v>
                </c:pt>
                <c:pt idx="20">
                  <c:v>94</c:v>
                </c:pt>
                <c:pt idx="21">
                  <c:v>84</c:v>
                </c:pt>
                <c:pt idx="22">
                  <c:v>78</c:v>
                </c:pt>
                <c:pt idx="2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154-926F-DD865B82132B}"/>
            </c:ext>
          </c:extLst>
        </c:ser>
        <c:ser>
          <c:idx val="2"/>
          <c:order val="2"/>
          <c:tx>
            <c:strRef>
              <c:f>'g.v. bez slodzes'!$A$21</c:f>
              <c:strCache>
                <c:ptCount val="1"/>
                <c:pt idx="0">
                  <c:v>Pst пот (Pa)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'g.v. bez slodzes'!$F$21:$AC$21</c:f>
              <c:numCache>
                <c:formatCode>General</c:formatCode>
                <c:ptCount val="24"/>
                <c:pt idx="0">
                  <c:v>-250</c:v>
                </c:pt>
                <c:pt idx="1">
                  <c:v>-179</c:v>
                </c:pt>
                <c:pt idx="2">
                  <c:v>-191</c:v>
                </c:pt>
                <c:pt idx="3">
                  <c:v>-189</c:v>
                </c:pt>
                <c:pt idx="4">
                  <c:v>-186</c:v>
                </c:pt>
                <c:pt idx="5">
                  <c:v>-195</c:v>
                </c:pt>
                <c:pt idx="6">
                  <c:v>-195</c:v>
                </c:pt>
                <c:pt idx="7">
                  <c:v>-200</c:v>
                </c:pt>
                <c:pt idx="8">
                  <c:v>-205</c:v>
                </c:pt>
                <c:pt idx="9">
                  <c:v>-210</c:v>
                </c:pt>
                <c:pt idx="10">
                  <c:v>-194</c:v>
                </c:pt>
                <c:pt idx="11">
                  <c:v>-146</c:v>
                </c:pt>
                <c:pt idx="12">
                  <c:v>54</c:v>
                </c:pt>
                <c:pt idx="13">
                  <c:v>22</c:v>
                </c:pt>
                <c:pt idx="14">
                  <c:v>-26</c:v>
                </c:pt>
                <c:pt idx="15">
                  <c:v>-26</c:v>
                </c:pt>
                <c:pt idx="16">
                  <c:v>-27</c:v>
                </c:pt>
                <c:pt idx="17">
                  <c:v>-35</c:v>
                </c:pt>
                <c:pt idx="18">
                  <c:v>-35</c:v>
                </c:pt>
                <c:pt idx="19">
                  <c:v>-35</c:v>
                </c:pt>
                <c:pt idx="20">
                  <c:v>-39</c:v>
                </c:pt>
                <c:pt idx="21">
                  <c:v>-46</c:v>
                </c:pt>
                <c:pt idx="22">
                  <c:v>-48</c:v>
                </c:pt>
                <c:pt idx="23">
                  <c:v>-55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8-4154-926F-DD865B82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275854144"/>
        <c:axId val="275853752"/>
      </c:barChart>
      <c:lineChart>
        <c:grouping val="standard"/>
        <c:varyColors val="0"/>
        <c:ser>
          <c:idx val="3"/>
          <c:order val="3"/>
          <c:tx>
            <c:strRef>
              <c:f>'g.v. bez slodzes'!$A$22</c:f>
              <c:strCache>
                <c:ptCount val="1"/>
                <c:pt idx="0">
                  <c:v>Pdin кинет (Pa)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'g.v. bez slodzes'!$F$22:$AC$22</c:f>
              <c:numCache>
                <c:formatCode>General</c:formatCode>
                <c:ptCount val="24"/>
                <c:pt idx="0">
                  <c:v>249</c:v>
                </c:pt>
                <c:pt idx="1">
                  <c:v>166</c:v>
                </c:pt>
                <c:pt idx="2">
                  <c:v>175</c:v>
                </c:pt>
                <c:pt idx="3">
                  <c:v>168</c:v>
                </c:pt>
                <c:pt idx="4">
                  <c:v>150</c:v>
                </c:pt>
                <c:pt idx="5">
                  <c:v>148</c:v>
                </c:pt>
                <c:pt idx="6">
                  <c:v>147</c:v>
                </c:pt>
                <c:pt idx="7">
                  <c:v>145</c:v>
                </c:pt>
                <c:pt idx="8">
                  <c:v>144</c:v>
                </c:pt>
                <c:pt idx="9">
                  <c:v>151</c:v>
                </c:pt>
                <c:pt idx="10">
                  <c:v>95</c:v>
                </c:pt>
                <c:pt idx="11">
                  <c:v>29</c:v>
                </c:pt>
                <c:pt idx="12">
                  <c:v>58</c:v>
                </c:pt>
                <c:pt idx="13">
                  <c:v>108</c:v>
                </c:pt>
                <c:pt idx="14">
                  <c:v>162</c:v>
                </c:pt>
                <c:pt idx="15">
                  <c:v>153</c:v>
                </c:pt>
                <c:pt idx="16">
                  <c:v>135</c:v>
                </c:pt>
                <c:pt idx="17">
                  <c:v>142</c:v>
                </c:pt>
                <c:pt idx="18">
                  <c:v>135</c:v>
                </c:pt>
                <c:pt idx="19">
                  <c:v>130</c:v>
                </c:pt>
                <c:pt idx="20">
                  <c:v>133</c:v>
                </c:pt>
                <c:pt idx="21">
                  <c:v>130</c:v>
                </c:pt>
                <c:pt idx="22">
                  <c:v>126</c:v>
                </c:pt>
                <c:pt idx="2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78-4154-926F-DD865B82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54144"/>
        <c:axId val="275853752"/>
      </c:lineChart>
      <c:catAx>
        <c:axId val="27585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853752"/>
        <c:crosses val="autoZero"/>
        <c:auto val="1"/>
        <c:lblAlgn val="ctr"/>
        <c:lblOffset val="100"/>
        <c:noMultiLvlLbl val="0"/>
      </c:catAx>
      <c:valAx>
        <c:axId val="27585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50" cap="none" baseline="0"/>
                  <a:t>Давление Па</a:t>
                </a:r>
              </a:p>
            </c:rich>
          </c:tx>
          <c:layout>
            <c:manualLayout>
              <c:xMode val="edge"/>
              <c:yMode val="edge"/>
              <c:x val="8.6670950001498062E-2"/>
              <c:y val="0.30782313972889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8541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'g.v. ar marliju'!$A$19</c:f>
              <c:strCache>
                <c:ptCount val="1"/>
                <c:pt idx="0">
                  <c:v>Ptot полное (Pa)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'g.v. ar marliju'!$F$19:$AC$19</c:f>
              <c:numCache>
                <c:formatCode>General</c:formatCode>
                <c:ptCount val="24"/>
                <c:pt idx="0">
                  <c:v>-153</c:v>
                </c:pt>
                <c:pt idx="1">
                  <c:v>-157</c:v>
                </c:pt>
                <c:pt idx="2">
                  <c:v>-157</c:v>
                </c:pt>
                <c:pt idx="3">
                  <c:v>-157</c:v>
                </c:pt>
                <c:pt idx="4">
                  <c:v>-156</c:v>
                </c:pt>
                <c:pt idx="5">
                  <c:v>-157</c:v>
                </c:pt>
                <c:pt idx="6">
                  <c:v>-156</c:v>
                </c:pt>
                <c:pt idx="7">
                  <c:v>-157</c:v>
                </c:pt>
                <c:pt idx="8">
                  <c:v>-158</c:v>
                </c:pt>
                <c:pt idx="9">
                  <c:v>-157</c:v>
                </c:pt>
                <c:pt idx="10">
                  <c:v>-164</c:v>
                </c:pt>
                <c:pt idx="11">
                  <c:v>-164</c:v>
                </c:pt>
                <c:pt idx="12">
                  <c:v>158</c:v>
                </c:pt>
                <c:pt idx="13">
                  <c:v>167</c:v>
                </c:pt>
                <c:pt idx="14">
                  <c:v>167</c:v>
                </c:pt>
                <c:pt idx="15">
                  <c:v>158</c:v>
                </c:pt>
                <c:pt idx="16">
                  <c:v>157</c:v>
                </c:pt>
                <c:pt idx="17">
                  <c:v>155</c:v>
                </c:pt>
                <c:pt idx="18">
                  <c:v>155</c:v>
                </c:pt>
                <c:pt idx="19">
                  <c:v>153</c:v>
                </c:pt>
                <c:pt idx="20">
                  <c:v>154</c:v>
                </c:pt>
                <c:pt idx="21">
                  <c:v>151</c:v>
                </c:pt>
                <c:pt idx="22">
                  <c:v>150</c:v>
                </c:pt>
                <c:pt idx="23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1-47DA-9E53-3E0859985FDF}"/>
            </c:ext>
          </c:extLst>
        </c:ser>
        <c:ser>
          <c:idx val="1"/>
          <c:order val="1"/>
          <c:tx>
            <c:strRef>
              <c:f>'g.v. ar marliju'!$A$20</c:f>
              <c:strCache>
                <c:ptCount val="1"/>
                <c:pt idx="0">
                  <c:v>Pst пот (Pa)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'g.v. ar marliju'!$F$20:$AC$20</c:f>
              <c:numCache>
                <c:formatCode>General</c:formatCode>
                <c:ptCount val="24"/>
                <c:pt idx="0">
                  <c:v>-187</c:v>
                </c:pt>
                <c:pt idx="1">
                  <c:v>-187</c:v>
                </c:pt>
                <c:pt idx="2">
                  <c:v>-188</c:v>
                </c:pt>
                <c:pt idx="3">
                  <c:v>-188</c:v>
                </c:pt>
                <c:pt idx="4">
                  <c:v>-188</c:v>
                </c:pt>
                <c:pt idx="5">
                  <c:v>-191</c:v>
                </c:pt>
                <c:pt idx="6">
                  <c:v>-191</c:v>
                </c:pt>
                <c:pt idx="7">
                  <c:v>-193</c:v>
                </c:pt>
                <c:pt idx="8">
                  <c:v>-194</c:v>
                </c:pt>
                <c:pt idx="9">
                  <c:v>-196</c:v>
                </c:pt>
                <c:pt idx="10">
                  <c:v>-208</c:v>
                </c:pt>
                <c:pt idx="11">
                  <c:v>-181</c:v>
                </c:pt>
                <c:pt idx="12">
                  <c:v>151</c:v>
                </c:pt>
                <c:pt idx="13">
                  <c:v>132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137</c:v>
                </c:pt>
                <c:pt idx="18">
                  <c:v>137</c:v>
                </c:pt>
                <c:pt idx="19">
                  <c:v>136</c:v>
                </c:pt>
                <c:pt idx="20">
                  <c:v>135</c:v>
                </c:pt>
                <c:pt idx="21">
                  <c:v>134</c:v>
                </c:pt>
                <c:pt idx="22">
                  <c:v>133</c:v>
                </c:pt>
                <c:pt idx="2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11-47DA-9E53-3E085998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5"/>
        <c:overlap val="-100"/>
        <c:axId val="275855320"/>
        <c:axId val="275856104"/>
      </c:barChart>
      <c:lineChart>
        <c:grouping val="standard"/>
        <c:varyColors val="0"/>
        <c:ser>
          <c:idx val="2"/>
          <c:order val="2"/>
          <c:tx>
            <c:strRef>
              <c:f>'g.v. ar marliju'!$A$21</c:f>
              <c:strCache>
                <c:ptCount val="1"/>
                <c:pt idx="0">
                  <c:v>Pdin кинет (Pa)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'g.v. ar marliju'!$F$21:$AC$21</c:f>
              <c:numCache>
                <c:formatCode>General</c:formatCode>
                <c:ptCount val="24"/>
                <c:pt idx="0">
                  <c:v>34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39</c:v>
                </c:pt>
                <c:pt idx="10">
                  <c:v>44</c:v>
                </c:pt>
                <c:pt idx="11">
                  <c:v>17</c:v>
                </c:pt>
                <c:pt idx="12">
                  <c:v>7</c:v>
                </c:pt>
                <c:pt idx="13">
                  <c:v>35</c:v>
                </c:pt>
                <c:pt idx="14">
                  <c:v>28</c:v>
                </c:pt>
                <c:pt idx="15">
                  <c:v>19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17</c:v>
                </c:pt>
                <c:pt idx="20">
                  <c:v>19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1-47DA-9E53-3E085998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55320"/>
        <c:axId val="275856104"/>
      </c:lineChart>
      <c:catAx>
        <c:axId val="275855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856104"/>
        <c:crosses val="autoZero"/>
        <c:auto val="1"/>
        <c:lblAlgn val="ctr"/>
        <c:lblOffset val="100"/>
        <c:noMultiLvlLbl val="0"/>
      </c:catAx>
      <c:valAx>
        <c:axId val="27585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cap="none" baseline="0"/>
                  <a:t>Давление Па</a:t>
                </a:r>
              </a:p>
            </c:rich>
          </c:tx>
          <c:layout>
            <c:manualLayout>
              <c:xMode val="edge"/>
              <c:yMode val="edge"/>
              <c:x val="6.1515690566388941E-2"/>
              <c:y val="0.350946323453601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855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400691899357708E-2"/>
          <c:y val="6.1623819315579177E-2"/>
          <c:w val="0.95305670471457515"/>
          <c:h val="0.87305869568851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 struklam'!$A$19</c:f>
              <c:strCache>
                <c:ptCount val="1"/>
                <c:pt idx="0">
                  <c:v>Ptot полное (Pa)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'Ar struklam'!$C$19:$BN$19</c:f>
              <c:numCache>
                <c:formatCode>General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</c:v>
                </c:pt>
                <c:pt idx="4">
                  <c:v>-13</c:v>
                </c:pt>
                <c:pt idx="5">
                  <c:v>-16</c:v>
                </c:pt>
                <c:pt idx="6">
                  <c:v>-21</c:v>
                </c:pt>
                <c:pt idx="7">
                  <c:v>-36</c:v>
                </c:pt>
                <c:pt idx="8">
                  <c:v>-47</c:v>
                </c:pt>
                <c:pt idx="9">
                  <c:v>-48</c:v>
                </c:pt>
                <c:pt idx="10">
                  <c:v>-55</c:v>
                </c:pt>
                <c:pt idx="11">
                  <c:v>-61</c:v>
                </c:pt>
                <c:pt idx="12">
                  <c:v>-59</c:v>
                </c:pt>
                <c:pt idx="13">
                  <c:v>-99</c:v>
                </c:pt>
                <c:pt idx="14">
                  <c:v>-117</c:v>
                </c:pt>
                <c:pt idx="15">
                  <c:v>112</c:v>
                </c:pt>
                <c:pt idx="16">
                  <c:v>130</c:v>
                </c:pt>
                <c:pt idx="17">
                  <c:v>136</c:v>
                </c:pt>
                <c:pt idx="18">
                  <c:v>127</c:v>
                </c:pt>
                <c:pt idx="19">
                  <c:v>108</c:v>
                </c:pt>
                <c:pt idx="20">
                  <c:v>107</c:v>
                </c:pt>
                <c:pt idx="21">
                  <c:v>100</c:v>
                </c:pt>
                <c:pt idx="22">
                  <c:v>95</c:v>
                </c:pt>
                <c:pt idx="23">
                  <c:v>94</c:v>
                </c:pt>
                <c:pt idx="24">
                  <c:v>84</c:v>
                </c:pt>
                <c:pt idx="25">
                  <c:v>78</c:v>
                </c:pt>
                <c:pt idx="26">
                  <c:v>61</c:v>
                </c:pt>
                <c:pt idx="27">
                  <c:v>86</c:v>
                </c:pt>
                <c:pt idx="28">
                  <c:v>85</c:v>
                </c:pt>
                <c:pt idx="29">
                  <c:v>81</c:v>
                </c:pt>
                <c:pt idx="30">
                  <c:v>64</c:v>
                </c:pt>
                <c:pt idx="31">
                  <c:v>52</c:v>
                </c:pt>
                <c:pt idx="32">
                  <c:v>37</c:v>
                </c:pt>
                <c:pt idx="33">
                  <c:v>31</c:v>
                </c:pt>
                <c:pt idx="34">
                  <c:v>25</c:v>
                </c:pt>
                <c:pt idx="35">
                  <c:v>21</c:v>
                </c:pt>
                <c:pt idx="36">
                  <c:v>16</c:v>
                </c:pt>
                <c:pt idx="37">
                  <c:v>13</c:v>
                </c:pt>
                <c:pt idx="38">
                  <c:v>11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7</c:v>
                </c:pt>
                <c:pt idx="44">
                  <c:v>6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2-43CD-B124-6EA7F248071F}"/>
            </c:ext>
          </c:extLst>
        </c:ser>
        <c:ser>
          <c:idx val="1"/>
          <c:order val="1"/>
          <c:tx>
            <c:strRef>
              <c:f>'Ar struklam'!$A$20</c:f>
              <c:strCache>
                <c:ptCount val="1"/>
                <c:pt idx="0">
                  <c:v>Pst пот (Pa)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'Ar struklam'!$C$20:$BN$20</c:f>
              <c:numCache>
                <c:formatCode>General</c:formatCode>
                <c:ptCount val="64"/>
                <c:pt idx="0">
                  <c:v>0</c:v>
                </c:pt>
                <c:pt idx="1">
                  <c:v>-4</c:v>
                </c:pt>
                <c:pt idx="2">
                  <c:v>-230</c:v>
                </c:pt>
                <c:pt idx="3">
                  <c:v>-250</c:v>
                </c:pt>
                <c:pt idx="4">
                  <c:v>-179</c:v>
                </c:pt>
                <c:pt idx="5">
                  <c:v>-191</c:v>
                </c:pt>
                <c:pt idx="6">
                  <c:v>-189</c:v>
                </c:pt>
                <c:pt idx="7">
                  <c:v>-186</c:v>
                </c:pt>
                <c:pt idx="8">
                  <c:v>-195</c:v>
                </c:pt>
                <c:pt idx="9">
                  <c:v>-195</c:v>
                </c:pt>
                <c:pt idx="10">
                  <c:v>-200</c:v>
                </c:pt>
                <c:pt idx="11">
                  <c:v>-205</c:v>
                </c:pt>
                <c:pt idx="12">
                  <c:v>-210</c:v>
                </c:pt>
                <c:pt idx="13">
                  <c:v>-194</c:v>
                </c:pt>
                <c:pt idx="14">
                  <c:v>-146</c:v>
                </c:pt>
                <c:pt idx="15">
                  <c:v>54</c:v>
                </c:pt>
                <c:pt idx="16">
                  <c:v>22</c:v>
                </c:pt>
                <c:pt idx="17">
                  <c:v>-26</c:v>
                </c:pt>
                <c:pt idx="18">
                  <c:v>-26</c:v>
                </c:pt>
                <c:pt idx="19">
                  <c:v>-27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-39</c:v>
                </c:pt>
                <c:pt idx="24">
                  <c:v>-46</c:v>
                </c:pt>
                <c:pt idx="25">
                  <c:v>-48</c:v>
                </c:pt>
                <c:pt idx="26">
                  <c:v>-55</c:v>
                </c:pt>
                <c:pt idx="27">
                  <c:v>-125</c:v>
                </c:pt>
                <c:pt idx="28">
                  <c:v>-112</c:v>
                </c:pt>
                <c:pt idx="29">
                  <c:v>-88</c:v>
                </c:pt>
                <c:pt idx="30">
                  <c:v>-73</c:v>
                </c:pt>
                <c:pt idx="31">
                  <c:v>-49</c:v>
                </c:pt>
                <c:pt idx="32">
                  <c:v>-36</c:v>
                </c:pt>
                <c:pt idx="33">
                  <c:v>-30</c:v>
                </c:pt>
                <c:pt idx="34">
                  <c:v>-26</c:v>
                </c:pt>
                <c:pt idx="35">
                  <c:v>-19</c:v>
                </c:pt>
                <c:pt idx="36">
                  <c:v>-17</c:v>
                </c:pt>
                <c:pt idx="37">
                  <c:v>-13</c:v>
                </c:pt>
                <c:pt idx="38">
                  <c:v>-11</c:v>
                </c:pt>
                <c:pt idx="39">
                  <c:v>-10</c:v>
                </c:pt>
                <c:pt idx="40">
                  <c:v>-9</c:v>
                </c:pt>
                <c:pt idx="41">
                  <c:v>-7</c:v>
                </c:pt>
                <c:pt idx="42">
                  <c:v>-7</c:v>
                </c:pt>
                <c:pt idx="43">
                  <c:v>-6</c:v>
                </c:pt>
                <c:pt idx="44">
                  <c:v>-5</c:v>
                </c:pt>
                <c:pt idx="45">
                  <c:v>-5</c:v>
                </c:pt>
                <c:pt idx="46">
                  <c:v>-5</c:v>
                </c:pt>
                <c:pt idx="47">
                  <c:v>-5</c:v>
                </c:pt>
                <c:pt idx="48">
                  <c:v>-4</c:v>
                </c:pt>
                <c:pt idx="49">
                  <c:v>-3</c:v>
                </c:pt>
                <c:pt idx="50">
                  <c:v>-3</c:v>
                </c:pt>
                <c:pt idx="51">
                  <c:v>-3</c:v>
                </c:pt>
                <c:pt idx="52">
                  <c:v>-3</c:v>
                </c:pt>
                <c:pt idx="53">
                  <c:v>-3</c:v>
                </c:pt>
                <c:pt idx="54">
                  <c:v>-3</c:v>
                </c:pt>
                <c:pt idx="55">
                  <c:v>-2</c:v>
                </c:pt>
                <c:pt idx="56">
                  <c:v>-2</c:v>
                </c:pt>
                <c:pt idx="57">
                  <c:v>-2</c:v>
                </c:pt>
                <c:pt idx="58">
                  <c:v>-2</c:v>
                </c:pt>
                <c:pt idx="59">
                  <c:v>-2</c:v>
                </c:pt>
                <c:pt idx="60">
                  <c:v>-2</c:v>
                </c:pt>
                <c:pt idx="61">
                  <c:v>-2</c:v>
                </c:pt>
                <c:pt idx="62">
                  <c:v>-1</c:v>
                </c:pt>
                <c:pt idx="63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2-43CD-B124-6EA7F24807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66708952"/>
        <c:axId val="266709344"/>
      </c:barChart>
      <c:lineChart>
        <c:grouping val="standard"/>
        <c:varyColors val="0"/>
        <c:ser>
          <c:idx val="2"/>
          <c:order val="2"/>
          <c:tx>
            <c:strRef>
              <c:f>'Ar struklam'!$A$21</c:f>
              <c:strCache>
                <c:ptCount val="1"/>
                <c:pt idx="0">
                  <c:v>P din кинет (Pa)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'Ar struklam'!$C$21:$BN$21</c:f>
              <c:numCache>
                <c:formatCode>General</c:formatCode>
                <c:ptCount val="64"/>
                <c:pt idx="0">
                  <c:v>0</c:v>
                </c:pt>
                <c:pt idx="1">
                  <c:v>4</c:v>
                </c:pt>
                <c:pt idx="2">
                  <c:v>230</c:v>
                </c:pt>
                <c:pt idx="3">
                  <c:v>249</c:v>
                </c:pt>
                <c:pt idx="4">
                  <c:v>166</c:v>
                </c:pt>
                <c:pt idx="5">
                  <c:v>175</c:v>
                </c:pt>
                <c:pt idx="6">
                  <c:v>168</c:v>
                </c:pt>
                <c:pt idx="7">
                  <c:v>150</c:v>
                </c:pt>
                <c:pt idx="8">
                  <c:v>148</c:v>
                </c:pt>
                <c:pt idx="9">
                  <c:v>147</c:v>
                </c:pt>
                <c:pt idx="10">
                  <c:v>145</c:v>
                </c:pt>
                <c:pt idx="11">
                  <c:v>144</c:v>
                </c:pt>
                <c:pt idx="12">
                  <c:v>151</c:v>
                </c:pt>
                <c:pt idx="13">
                  <c:v>95</c:v>
                </c:pt>
                <c:pt idx="14">
                  <c:v>29</c:v>
                </c:pt>
                <c:pt idx="15">
                  <c:v>58</c:v>
                </c:pt>
                <c:pt idx="16">
                  <c:v>108</c:v>
                </c:pt>
                <c:pt idx="17">
                  <c:v>162</c:v>
                </c:pt>
                <c:pt idx="18">
                  <c:v>153</c:v>
                </c:pt>
                <c:pt idx="19">
                  <c:v>135</c:v>
                </c:pt>
                <c:pt idx="20">
                  <c:v>142</c:v>
                </c:pt>
                <c:pt idx="21">
                  <c:v>135</c:v>
                </c:pt>
                <c:pt idx="22">
                  <c:v>130</c:v>
                </c:pt>
                <c:pt idx="23">
                  <c:v>133</c:v>
                </c:pt>
                <c:pt idx="24">
                  <c:v>130</c:v>
                </c:pt>
                <c:pt idx="25">
                  <c:v>126</c:v>
                </c:pt>
                <c:pt idx="26">
                  <c:v>116</c:v>
                </c:pt>
                <c:pt idx="27">
                  <c:v>211</c:v>
                </c:pt>
                <c:pt idx="28">
                  <c:v>197</c:v>
                </c:pt>
                <c:pt idx="29">
                  <c:v>169</c:v>
                </c:pt>
                <c:pt idx="30">
                  <c:v>137</c:v>
                </c:pt>
                <c:pt idx="31">
                  <c:v>101</c:v>
                </c:pt>
                <c:pt idx="32">
                  <c:v>73</c:v>
                </c:pt>
                <c:pt idx="33">
                  <c:v>61</c:v>
                </c:pt>
                <c:pt idx="34">
                  <c:v>51</c:v>
                </c:pt>
                <c:pt idx="35">
                  <c:v>40</c:v>
                </c:pt>
                <c:pt idx="36">
                  <c:v>33</c:v>
                </c:pt>
                <c:pt idx="37">
                  <c:v>26</c:v>
                </c:pt>
                <c:pt idx="38">
                  <c:v>22</c:v>
                </c:pt>
                <c:pt idx="39">
                  <c:v>20</c:v>
                </c:pt>
                <c:pt idx="40">
                  <c:v>18</c:v>
                </c:pt>
                <c:pt idx="41">
                  <c:v>15</c:v>
                </c:pt>
                <c:pt idx="42">
                  <c:v>14</c:v>
                </c:pt>
                <c:pt idx="43">
                  <c:v>13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8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2-43CD-B124-6EA7F248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708952"/>
        <c:axId val="266709344"/>
      </c:lineChart>
      <c:catAx>
        <c:axId val="266708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6709344"/>
        <c:crosses val="autoZero"/>
        <c:auto val="1"/>
        <c:lblAlgn val="ctr"/>
        <c:lblOffset val="100"/>
        <c:noMultiLvlLbl val="0"/>
      </c:catAx>
      <c:valAx>
        <c:axId val="266709344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crossAx val="26670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39605545053465E-2"/>
          <c:y val="0.11859312549960031"/>
          <c:w val="0.95935870448420724"/>
          <c:h val="0.7694964028776978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'Ar struklam'!$C$26:$BN$26</c:f>
              <c:numCache>
                <c:formatCode>0.00</c:formatCode>
                <c:ptCount val="64"/>
                <c:pt idx="0">
                  <c:v>0</c:v>
                </c:pt>
                <c:pt idx="1">
                  <c:v>0.82075422966123857</c:v>
                </c:pt>
                <c:pt idx="2">
                  <c:v>0.1082378624991244</c:v>
                </c:pt>
                <c:pt idx="26">
                  <c:v>0.10402637181137273</c:v>
                </c:pt>
                <c:pt idx="27">
                  <c:v>7.7131400768739353E-2</c:v>
                </c:pt>
                <c:pt idx="28">
                  <c:v>7.9825074611610966E-2</c:v>
                </c:pt>
                <c:pt idx="29">
                  <c:v>8.6184485614229728E-2</c:v>
                </c:pt>
                <c:pt idx="30">
                  <c:v>9.5722087839166345E-2</c:v>
                </c:pt>
                <c:pt idx="31">
                  <c:v>0.11148379892685929</c:v>
                </c:pt>
                <c:pt idx="32">
                  <c:v>0.13113270386837217</c:v>
                </c:pt>
                <c:pt idx="33">
                  <c:v>0.14345230427667791</c:v>
                </c:pt>
                <c:pt idx="34">
                  <c:v>0.15688714438514573</c:v>
                </c:pt>
                <c:pt idx="35">
                  <c:v>0.17715052778213813</c:v>
                </c:pt>
                <c:pt idx="36">
                  <c:v>0.19503631206114475</c:v>
                </c:pt>
                <c:pt idx="37">
                  <c:v>0.21972818695795701</c:v>
                </c:pt>
                <c:pt idx="38">
                  <c:v>0.23886972293201653</c:v>
                </c:pt>
                <c:pt idx="39">
                  <c:v>0.25052867897105152</c:v>
                </c:pt>
                <c:pt idx="40">
                  <c:v>0.26408041491388395</c:v>
                </c:pt>
                <c:pt idx="41">
                  <c:v>0.28928560048731589</c:v>
                </c:pt>
                <c:pt idx="42">
                  <c:v>0.29943904456495263</c:v>
                </c:pt>
                <c:pt idx="43">
                  <c:v>0.31074258203159383</c:v>
                </c:pt>
                <c:pt idx="44">
                  <c:v>0.33781280181076129</c:v>
                </c:pt>
                <c:pt idx="45">
                  <c:v>0.35430105556427627</c:v>
                </c:pt>
                <c:pt idx="46">
                  <c:v>0.35430105556427627</c:v>
                </c:pt>
                <c:pt idx="47">
                  <c:v>0.35430105556427627</c:v>
                </c:pt>
                <c:pt idx="48">
                  <c:v>0.3961206223708259</c:v>
                </c:pt>
                <c:pt idx="49">
                  <c:v>0.45740069591471683</c:v>
                </c:pt>
                <c:pt idx="50">
                  <c:v>0.45740069591471683</c:v>
                </c:pt>
                <c:pt idx="51">
                  <c:v>0.45740069591471683</c:v>
                </c:pt>
                <c:pt idx="52">
                  <c:v>0.45740069591471683</c:v>
                </c:pt>
                <c:pt idx="53">
                  <c:v>0.45740069591471683</c:v>
                </c:pt>
                <c:pt idx="54">
                  <c:v>0.45740069591471683</c:v>
                </c:pt>
                <c:pt idx="55">
                  <c:v>0.56019915649249319</c:v>
                </c:pt>
                <c:pt idx="56">
                  <c:v>0.56019915649249319</c:v>
                </c:pt>
                <c:pt idx="57">
                  <c:v>0.56019915649249319</c:v>
                </c:pt>
                <c:pt idx="58">
                  <c:v>0.56019915649249319</c:v>
                </c:pt>
                <c:pt idx="59">
                  <c:v>0.56019915649249319</c:v>
                </c:pt>
                <c:pt idx="60">
                  <c:v>0.56019915649249319</c:v>
                </c:pt>
                <c:pt idx="61">
                  <c:v>0.56019915649249319</c:v>
                </c:pt>
                <c:pt idx="62">
                  <c:v>0.79224124474165181</c:v>
                </c:pt>
                <c:pt idx="63">
                  <c:v>0.79224124474165181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8-4BA1-98CA-D0D4C1D9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710128"/>
        <c:axId val="266710520"/>
      </c:lineChart>
      <c:catAx>
        <c:axId val="2667101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66710520"/>
        <c:crosses val="autoZero"/>
        <c:auto val="1"/>
        <c:lblAlgn val="ctr"/>
        <c:lblOffset val="100"/>
        <c:noMultiLvlLbl val="0"/>
      </c:catAx>
      <c:valAx>
        <c:axId val="26671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67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400691899357708E-2"/>
          <c:y val="0.16868220887971913"/>
          <c:w val="0.95305670471457515"/>
          <c:h val="0.76600017374758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'g.v. ar reg.varstiem'!$A$19</c:f>
              <c:strCache>
                <c:ptCount val="1"/>
                <c:pt idx="0">
                  <c:v>Ptot полное (Pa)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'g.v. ar reg.varstiem'!$F$19:$AC$19</c:f>
              <c:numCache>
                <c:formatCode>General</c:formatCode>
                <c:ptCount val="24"/>
                <c:pt idx="0">
                  <c:v>-161</c:v>
                </c:pt>
                <c:pt idx="1">
                  <c:v>-169</c:v>
                </c:pt>
                <c:pt idx="2">
                  <c:v>-152</c:v>
                </c:pt>
                <c:pt idx="3">
                  <c:v>-139</c:v>
                </c:pt>
                <c:pt idx="4">
                  <c:v>-137</c:v>
                </c:pt>
                <c:pt idx="5">
                  <c:v>-137</c:v>
                </c:pt>
                <c:pt idx="6">
                  <c:v>-137</c:v>
                </c:pt>
                <c:pt idx="7">
                  <c:v>-137</c:v>
                </c:pt>
                <c:pt idx="8">
                  <c:v>-137</c:v>
                </c:pt>
                <c:pt idx="9">
                  <c:v>-137</c:v>
                </c:pt>
                <c:pt idx="10">
                  <c:v>-147</c:v>
                </c:pt>
                <c:pt idx="11">
                  <c:v>-141</c:v>
                </c:pt>
                <c:pt idx="12">
                  <c:v>163</c:v>
                </c:pt>
                <c:pt idx="13">
                  <c:v>174</c:v>
                </c:pt>
                <c:pt idx="14">
                  <c:v>174</c:v>
                </c:pt>
                <c:pt idx="15">
                  <c:v>165</c:v>
                </c:pt>
                <c:pt idx="16">
                  <c:v>161</c:v>
                </c:pt>
                <c:pt idx="17">
                  <c:v>161</c:v>
                </c:pt>
                <c:pt idx="18">
                  <c:v>161</c:v>
                </c:pt>
                <c:pt idx="19">
                  <c:v>160</c:v>
                </c:pt>
                <c:pt idx="20">
                  <c:v>160</c:v>
                </c:pt>
                <c:pt idx="21">
                  <c:v>157</c:v>
                </c:pt>
                <c:pt idx="22">
                  <c:v>155</c:v>
                </c:pt>
                <c:pt idx="23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E-4189-A8CC-C85A0D673D30}"/>
            </c:ext>
          </c:extLst>
        </c:ser>
        <c:ser>
          <c:idx val="1"/>
          <c:order val="1"/>
          <c:tx>
            <c:strRef>
              <c:f>'g.v. ar reg.varstiem'!$A$20</c:f>
              <c:strCache>
                <c:ptCount val="1"/>
                <c:pt idx="0">
                  <c:v>Pst пот (Pa)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'g.v. ar reg.varstiem'!$F$20:$AC$20</c:f>
              <c:numCache>
                <c:formatCode>General</c:formatCode>
                <c:ptCount val="24"/>
                <c:pt idx="0">
                  <c:v>-214</c:v>
                </c:pt>
                <c:pt idx="1">
                  <c:v>-213</c:v>
                </c:pt>
                <c:pt idx="2">
                  <c:v>-188</c:v>
                </c:pt>
                <c:pt idx="3">
                  <c:v>-177</c:v>
                </c:pt>
                <c:pt idx="4">
                  <c:v>-173</c:v>
                </c:pt>
                <c:pt idx="5">
                  <c:v>-175</c:v>
                </c:pt>
                <c:pt idx="6">
                  <c:v>-176</c:v>
                </c:pt>
                <c:pt idx="7">
                  <c:v>-177</c:v>
                </c:pt>
                <c:pt idx="8">
                  <c:v>-178</c:v>
                </c:pt>
                <c:pt idx="9">
                  <c:v>-179</c:v>
                </c:pt>
                <c:pt idx="10">
                  <c:v>-175</c:v>
                </c:pt>
                <c:pt idx="11">
                  <c:v>-154</c:v>
                </c:pt>
                <c:pt idx="12">
                  <c:v>154</c:v>
                </c:pt>
                <c:pt idx="13">
                  <c:v>140</c:v>
                </c:pt>
                <c:pt idx="14">
                  <c:v>123</c:v>
                </c:pt>
                <c:pt idx="15">
                  <c:v>136</c:v>
                </c:pt>
                <c:pt idx="16">
                  <c:v>138</c:v>
                </c:pt>
                <c:pt idx="17">
                  <c:v>134</c:v>
                </c:pt>
                <c:pt idx="18">
                  <c:v>134</c:v>
                </c:pt>
                <c:pt idx="19">
                  <c:v>133</c:v>
                </c:pt>
                <c:pt idx="20">
                  <c:v>133</c:v>
                </c:pt>
                <c:pt idx="21">
                  <c:v>130</c:v>
                </c:pt>
                <c:pt idx="22">
                  <c:v>130</c:v>
                </c:pt>
                <c:pt idx="2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EE-4189-A8CC-C85A0D673D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93015344"/>
        <c:axId val="272582104"/>
      </c:barChart>
      <c:lineChart>
        <c:grouping val="standard"/>
        <c:varyColors val="0"/>
        <c:ser>
          <c:idx val="2"/>
          <c:order val="2"/>
          <c:tx>
            <c:strRef>
              <c:f>'g.v. ar reg.varstiem'!$A$21</c:f>
              <c:strCache>
                <c:ptCount val="1"/>
                <c:pt idx="0">
                  <c:v>P din кинет (Pa)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'g.v. ar reg.varstiem'!$F$21:$AC$21</c:f>
              <c:numCache>
                <c:formatCode>General</c:formatCode>
                <c:ptCount val="24"/>
                <c:pt idx="0">
                  <c:v>53</c:v>
                </c:pt>
                <c:pt idx="1">
                  <c:v>44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28</c:v>
                </c:pt>
                <c:pt idx="11">
                  <c:v>13</c:v>
                </c:pt>
                <c:pt idx="12">
                  <c:v>9</c:v>
                </c:pt>
                <c:pt idx="13">
                  <c:v>34</c:v>
                </c:pt>
                <c:pt idx="14">
                  <c:v>51</c:v>
                </c:pt>
                <c:pt idx="15">
                  <c:v>29</c:v>
                </c:pt>
                <c:pt idx="16">
                  <c:v>23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25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EE-4189-A8CC-C85A0D673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15344"/>
        <c:axId val="272582104"/>
      </c:lineChart>
      <c:catAx>
        <c:axId val="19301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82104"/>
        <c:crosses val="autoZero"/>
        <c:auto val="1"/>
        <c:lblAlgn val="ctr"/>
        <c:lblOffset val="100"/>
        <c:noMultiLvlLbl val="0"/>
      </c:catAx>
      <c:valAx>
        <c:axId val="272582104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crossAx val="19301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717550</xdr:colOff>
      <xdr:row>12</xdr:row>
      <xdr:rowOff>151999</xdr:rowOff>
    </xdr:from>
    <xdr:to>
      <xdr:col>29</xdr:col>
      <xdr:colOff>153760</xdr:colOff>
      <xdr:row>37</xdr:row>
      <xdr:rowOff>82550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238126</xdr:colOff>
      <xdr:row>5</xdr:row>
      <xdr:rowOff>142875</xdr:rowOff>
    </xdr:from>
    <xdr:to>
      <xdr:col>29</xdr:col>
      <xdr:colOff>88833</xdr:colOff>
      <xdr:row>12</xdr:row>
      <xdr:rowOff>152209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6" y="952500"/>
          <a:ext cx="9842432" cy="1142809"/>
        </a:xfrm>
        <a:prstGeom prst="rect">
          <a:avLst/>
        </a:prstGeom>
      </xdr:spPr>
    </xdr:pic>
    <xdr:clientData/>
  </xdr:twoCellAnchor>
  <xdr:twoCellAnchor editAs="oneCell">
    <xdr:from>
      <xdr:col>30</xdr:col>
      <xdr:colOff>17393</xdr:colOff>
      <xdr:row>0</xdr:row>
      <xdr:rowOff>119026</xdr:rowOff>
    </xdr:from>
    <xdr:to>
      <xdr:col>49</xdr:col>
      <xdr:colOff>172892</xdr:colOff>
      <xdr:row>42</xdr:row>
      <xdr:rowOff>32462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61793" y="119026"/>
          <a:ext cx="6527724" cy="6714286"/>
        </a:xfrm>
        <a:prstGeom prst="rect">
          <a:avLst/>
        </a:prstGeom>
      </xdr:spPr>
    </xdr:pic>
    <xdr:clientData/>
  </xdr:twoCellAnchor>
  <xdr:twoCellAnchor>
    <xdr:from>
      <xdr:col>12</xdr:col>
      <xdr:colOff>381000</xdr:colOff>
      <xdr:row>9</xdr:row>
      <xdr:rowOff>50800</xdr:rowOff>
    </xdr:from>
    <xdr:to>
      <xdr:col>20</xdr:col>
      <xdr:colOff>342900</xdr:colOff>
      <xdr:row>9</xdr:row>
      <xdr:rowOff>50800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4786C4CE-78B7-D053-AAC2-A46C5265F369}"/>
            </a:ext>
          </a:extLst>
        </xdr:cNvPr>
        <xdr:cNvCxnSpPr/>
      </xdr:nvCxnSpPr>
      <xdr:spPr>
        <a:xfrm>
          <a:off x="5562600" y="1536700"/>
          <a:ext cx="3759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13</xdr:row>
      <xdr:rowOff>21055</xdr:rowOff>
    </xdr:from>
    <xdr:to>
      <xdr:col>29</xdr:col>
      <xdr:colOff>175453</xdr:colOff>
      <xdr:row>43</xdr:row>
      <xdr:rowOff>27609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238126</xdr:colOff>
      <xdr:row>5</xdr:row>
      <xdr:rowOff>142875</xdr:rowOff>
    </xdr:from>
    <xdr:to>
      <xdr:col>29</xdr:col>
      <xdr:colOff>88833</xdr:colOff>
      <xdr:row>12</xdr:row>
      <xdr:rowOff>152209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6" y="952500"/>
          <a:ext cx="9842432" cy="1142809"/>
        </a:xfrm>
        <a:prstGeom prst="rect">
          <a:avLst/>
        </a:prstGeom>
      </xdr:spPr>
    </xdr:pic>
    <xdr:clientData/>
  </xdr:twoCellAnchor>
  <xdr:twoCellAnchor editAs="oneCell">
    <xdr:from>
      <xdr:col>32</xdr:col>
      <xdr:colOff>1</xdr:colOff>
      <xdr:row>0</xdr:row>
      <xdr:rowOff>0</xdr:rowOff>
    </xdr:from>
    <xdr:to>
      <xdr:col>46</xdr:col>
      <xdr:colOff>67221</xdr:colOff>
      <xdr:row>41</xdr:row>
      <xdr:rowOff>114300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11151" y="0"/>
          <a:ext cx="5029745" cy="6753225"/>
        </a:xfrm>
        <a:prstGeom prst="rect">
          <a:avLst/>
        </a:prstGeom>
      </xdr:spPr>
    </xdr:pic>
    <xdr:clientData/>
  </xdr:twoCellAnchor>
  <xdr:twoCellAnchor>
    <xdr:from>
      <xdr:col>14</xdr:col>
      <xdr:colOff>149086</xdr:colOff>
      <xdr:row>9</xdr:row>
      <xdr:rowOff>49695</xdr:rowOff>
    </xdr:from>
    <xdr:to>
      <xdr:col>19</xdr:col>
      <xdr:colOff>336825</xdr:colOff>
      <xdr:row>9</xdr:row>
      <xdr:rowOff>49695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E75E80C1-62EB-C8EB-25BD-7498597192F4}"/>
            </a:ext>
          </a:extLst>
        </xdr:cNvPr>
        <xdr:cNvCxnSpPr/>
      </xdr:nvCxnSpPr>
      <xdr:spPr>
        <a:xfrm>
          <a:off x="6090477" y="1540565"/>
          <a:ext cx="281608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580465</xdr:colOff>
      <xdr:row>28</xdr:row>
      <xdr:rowOff>137270</xdr:rowOff>
    </xdr:from>
    <xdr:to>
      <xdr:col>67</xdr:col>
      <xdr:colOff>272143</xdr:colOff>
      <xdr:row>67</xdr:row>
      <xdr:rowOff>184895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432955</xdr:colOff>
      <xdr:row>30</xdr:row>
      <xdr:rowOff>186171</xdr:rowOff>
    </xdr:from>
    <xdr:to>
      <xdr:col>67</xdr:col>
      <xdr:colOff>503464</xdr:colOff>
      <xdr:row>50</xdr:row>
      <xdr:rowOff>82262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238126</xdr:colOff>
      <xdr:row>7</xdr:row>
      <xdr:rowOff>133351</xdr:rowOff>
    </xdr:from>
    <xdr:to>
      <xdr:col>28</xdr:col>
      <xdr:colOff>409342</xdr:colOff>
      <xdr:row>13</xdr:row>
      <xdr:rowOff>18859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7426" y="1466851"/>
          <a:ext cx="8858016" cy="10285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29</xdr:row>
      <xdr:rowOff>43142</xdr:rowOff>
    </xdr:from>
    <xdr:to>
      <xdr:col>29</xdr:col>
      <xdr:colOff>180974</xdr:colOff>
      <xdr:row>55</xdr:row>
      <xdr:rowOff>103655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238126</xdr:colOff>
      <xdr:row>5</xdr:row>
      <xdr:rowOff>142875</xdr:rowOff>
    </xdr:from>
    <xdr:to>
      <xdr:col>29</xdr:col>
      <xdr:colOff>88833</xdr:colOff>
      <xdr:row>12</xdr:row>
      <xdr:rowOff>152209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6" y="952500"/>
          <a:ext cx="9842432" cy="1142809"/>
        </a:xfrm>
        <a:prstGeom prst="rect">
          <a:avLst/>
        </a:prstGeom>
      </xdr:spPr>
    </xdr:pic>
    <xdr:clientData/>
  </xdr:twoCellAnchor>
  <xdr:twoCellAnchor editAs="oneCell">
    <xdr:from>
      <xdr:col>31</xdr:col>
      <xdr:colOff>161925</xdr:colOff>
      <xdr:row>0</xdr:row>
      <xdr:rowOff>0</xdr:rowOff>
    </xdr:from>
    <xdr:to>
      <xdr:col>50</xdr:col>
      <xdr:colOff>237311</xdr:colOff>
      <xdr:row>41</xdr:row>
      <xdr:rowOff>94408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9700" y="0"/>
          <a:ext cx="6514286" cy="6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5"/>
  <sheetViews>
    <sheetView tabSelected="1" zoomScaleNormal="100" workbookViewId="0">
      <selection activeCell="Q56" sqref="Q56"/>
    </sheetView>
  </sheetViews>
  <sheetFormatPr defaultColWidth="9.140625" defaultRowHeight="12.75" x14ac:dyDescent="0.2"/>
  <cols>
    <col min="1" max="1" width="11.140625" style="24" customWidth="1"/>
    <col min="2" max="2" width="9.140625" style="24" customWidth="1"/>
    <col min="3" max="5" width="5" style="24" customWidth="1"/>
    <col min="6" max="15" width="5.5703125" style="24" customWidth="1"/>
    <col min="16" max="16" width="7" style="24" customWidth="1"/>
    <col min="17" max="18" width="9" style="24" customWidth="1"/>
    <col min="19" max="19" width="7" style="24" customWidth="1"/>
    <col min="20" max="29" width="5.7109375" style="24" customWidth="1"/>
    <col min="30" max="44" width="5" style="24" customWidth="1"/>
    <col min="45" max="45" width="5.5703125" style="24" customWidth="1"/>
    <col min="46" max="66" width="5" style="24" customWidth="1"/>
    <col min="67" max="16384" width="9.140625" style="24"/>
  </cols>
  <sheetData>
    <row r="1" spans="1:29" x14ac:dyDescent="0.2">
      <c r="A1" s="28" t="s">
        <v>10</v>
      </c>
      <c r="B1" s="29"/>
      <c r="C1" s="29"/>
      <c r="D1" s="29">
        <v>24</v>
      </c>
      <c r="E1" s="30"/>
      <c r="P1" s="24" t="s">
        <v>26</v>
      </c>
      <c r="S1" s="24" t="s">
        <v>26</v>
      </c>
    </row>
    <row r="2" spans="1:29" x14ac:dyDescent="0.2">
      <c r="A2" s="28" t="s">
        <v>8</v>
      </c>
      <c r="B2" s="29"/>
      <c r="C2" s="29"/>
      <c r="D2" s="29">
        <f>353/(273+D1)</f>
        <v>1.1885521885521886</v>
      </c>
      <c r="E2" s="30"/>
      <c r="P2" s="24">
        <v>-161</v>
      </c>
      <c r="Q2" s="24" t="s">
        <v>22</v>
      </c>
      <c r="R2" s="24" t="s">
        <v>18</v>
      </c>
      <c r="S2" s="24">
        <v>79</v>
      </c>
    </row>
    <row r="3" spans="1:29" x14ac:dyDescent="0.2">
      <c r="A3" s="24" t="s">
        <v>9</v>
      </c>
      <c r="D3" s="62">
        <v>102345</v>
      </c>
      <c r="E3" s="62"/>
      <c r="P3" s="24">
        <v>-196</v>
      </c>
      <c r="Q3" s="24" t="s">
        <v>23</v>
      </c>
      <c r="R3" s="24" t="s">
        <v>19</v>
      </c>
      <c r="S3" s="24">
        <v>118</v>
      </c>
    </row>
    <row r="4" spans="1:29" x14ac:dyDescent="0.2">
      <c r="D4" s="31"/>
      <c r="E4" s="31"/>
      <c r="P4" s="24">
        <v>-172</v>
      </c>
      <c r="Q4" s="24" t="s">
        <v>24</v>
      </c>
      <c r="R4" s="24" t="s">
        <v>20</v>
      </c>
      <c r="S4" s="24">
        <v>131</v>
      </c>
      <c r="T4" s="24">
        <v>137</v>
      </c>
      <c r="U4" s="24">
        <v>212</v>
      </c>
    </row>
    <row r="5" spans="1:29" x14ac:dyDescent="0.2">
      <c r="D5" s="31"/>
      <c r="E5" s="31"/>
      <c r="P5" s="24">
        <v>-168</v>
      </c>
      <c r="Q5" s="24" t="s">
        <v>25</v>
      </c>
      <c r="R5" s="24" t="s">
        <v>21</v>
      </c>
      <c r="S5" s="24">
        <v>130</v>
      </c>
    </row>
    <row r="6" spans="1:29" x14ac:dyDescent="0.2">
      <c r="D6" s="31"/>
      <c r="E6" s="31"/>
    </row>
    <row r="7" spans="1:29" x14ac:dyDescent="0.2">
      <c r="D7" s="31"/>
      <c r="E7" s="31"/>
    </row>
    <row r="8" spans="1:29" x14ac:dyDescent="0.2">
      <c r="D8" s="31"/>
      <c r="E8" s="31"/>
    </row>
    <row r="9" spans="1:29" x14ac:dyDescent="0.2">
      <c r="D9" s="31"/>
      <c r="E9" s="31"/>
    </row>
    <row r="10" spans="1:29" x14ac:dyDescent="0.2">
      <c r="D10" s="31"/>
      <c r="E10" s="31"/>
    </row>
    <row r="11" spans="1:29" x14ac:dyDescent="0.2">
      <c r="D11" s="31"/>
      <c r="E11" s="31"/>
    </row>
    <row r="14" spans="1:29" x14ac:dyDescent="0.2">
      <c r="P14" s="24" t="s">
        <v>17</v>
      </c>
      <c r="R14" s="24">
        <f>Q21-R21</f>
        <v>-200</v>
      </c>
    </row>
    <row r="15" spans="1:29" x14ac:dyDescent="0.2">
      <c r="O15" s="32">
        <v>-1300</v>
      </c>
      <c r="P15" s="58" t="s">
        <v>4</v>
      </c>
      <c r="Q15" s="58"/>
      <c r="R15" s="58"/>
      <c r="S15" s="59"/>
      <c r="T15" s="24">
        <v>1300</v>
      </c>
    </row>
    <row r="16" spans="1:29" x14ac:dyDescent="0.2">
      <c r="F16" s="29">
        <v>-10</v>
      </c>
      <c r="G16" s="29">
        <v>-9</v>
      </c>
      <c r="H16" s="29">
        <v>-8</v>
      </c>
      <c r="I16" s="29">
        <v>-7</v>
      </c>
      <c r="J16" s="29">
        <v>-6</v>
      </c>
      <c r="K16" s="29">
        <v>-5</v>
      </c>
      <c r="L16" s="29">
        <v>-4</v>
      </c>
      <c r="M16" s="29">
        <v>-3</v>
      </c>
      <c r="N16" s="29">
        <v>-2</v>
      </c>
      <c r="O16" s="33">
        <v>-1</v>
      </c>
      <c r="P16" s="29">
        <v>-0.2</v>
      </c>
      <c r="Q16" s="33">
        <v>-0.1</v>
      </c>
      <c r="R16" s="29">
        <v>0.1</v>
      </c>
      <c r="S16" s="33">
        <v>0.2</v>
      </c>
      <c r="T16" s="29">
        <v>1</v>
      </c>
      <c r="U16" s="29">
        <v>2</v>
      </c>
      <c r="V16" s="29">
        <v>3</v>
      </c>
      <c r="W16" s="29">
        <v>4</v>
      </c>
      <c r="X16" s="29">
        <v>5</v>
      </c>
      <c r="Y16" s="29">
        <v>6</v>
      </c>
      <c r="Z16" s="29">
        <v>7</v>
      </c>
      <c r="AA16" s="29">
        <v>8</v>
      </c>
      <c r="AB16" s="29">
        <v>9</v>
      </c>
      <c r="AC16" s="29">
        <v>10</v>
      </c>
    </row>
    <row r="17" spans="1:66" s="34" customFormat="1" x14ac:dyDescent="0.2">
      <c r="E17" s="35"/>
      <c r="F17" s="36">
        <v>-100</v>
      </c>
      <c r="G17" s="36">
        <v>-100</v>
      </c>
      <c r="H17" s="36">
        <v>-100</v>
      </c>
      <c r="I17" s="36">
        <v>-100</v>
      </c>
      <c r="J17" s="36">
        <v>-100</v>
      </c>
      <c r="K17" s="36">
        <v>-100</v>
      </c>
      <c r="L17" s="36">
        <v>-100</v>
      </c>
      <c r="M17" s="36">
        <v>-100</v>
      </c>
      <c r="N17" s="36">
        <v>-100</v>
      </c>
      <c r="O17" s="37">
        <v>-100</v>
      </c>
      <c r="P17" s="36">
        <v>-150</v>
      </c>
      <c r="Q17" s="37">
        <v>-100</v>
      </c>
      <c r="R17" s="36">
        <v>150</v>
      </c>
      <c r="S17" s="37">
        <v>150</v>
      </c>
      <c r="T17" s="36">
        <v>100</v>
      </c>
      <c r="U17" s="36">
        <v>100</v>
      </c>
      <c r="V17" s="36">
        <v>100</v>
      </c>
      <c r="W17" s="36">
        <v>100</v>
      </c>
      <c r="X17" s="36">
        <v>100</v>
      </c>
      <c r="Y17" s="36">
        <v>100</v>
      </c>
      <c r="Z17" s="36">
        <v>100</v>
      </c>
      <c r="AA17" s="36">
        <v>100</v>
      </c>
      <c r="AB17" s="36">
        <v>100</v>
      </c>
      <c r="AC17" s="37">
        <v>100</v>
      </c>
    </row>
    <row r="18" spans="1:66" x14ac:dyDescent="0.2">
      <c r="A18" s="60" t="s">
        <v>5</v>
      </c>
      <c r="B18" s="60"/>
      <c r="E18" s="32"/>
      <c r="F18" s="29">
        <f t="shared" ref="F18:O18" si="0">F17+G18</f>
        <v>-1250</v>
      </c>
      <c r="G18" s="29">
        <f t="shared" si="0"/>
        <v>-1150</v>
      </c>
      <c r="H18" s="29">
        <f t="shared" si="0"/>
        <v>-1050</v>
      </c>
      <c r="I18" s="29">
        <f t="shared" si="0"/>
        <v>-950</v>
      </c>
      <c r="J18" s="29">
        <f t="shared" si="0"/>
        <v>-850</v>
      </c>
      <c r="K18" s="29">
        <f t="shared" si="0"/>
        <v>-750</v>
      </c>
      <c r="L18" s="29">
        <f t="shared" si="0"/>
        <v>-650</v>
      </c>
      <c r="M18" s="29">
        <f t="shared" si="0"/>
        <v>-550</v>
      </c>
      <c r="N18" s="29">
        <f t="shared" si="0"/>
        <v>-450</v>
      </c>
      <c r="O18" s="33">
        <f t="shared" si="0"/>
        <v>-350</v>
      </c>
      <c r="P18" s="29">
        <f>P17+Q18</f>
        <v>-250</v>
      </c>
      <c r="Q18" s="33">
        <f>Q17</f>
        <v>-100</v>
      </c>
      <c r="R18" s="29">
        <f>R17</f>
        <v>150</v>
      </c>
      <c r="S18" s="33">
        <f>S17+R18</f>
        <v>300</v>
      </c>
      <c r="T18" s="29">
        <f t="shared" ref="T18:AC18" si="1">T17+S18</f>
        <v>400</v>
      </c>
      <c r="U18" s="29">
        <f t="shared" si="1"/>
        <v>500</v>
      </c>
      <c r="V18" s="29">
        <f t="shared" si="1"/>
        <v>600</v>
      </c>
      <c r="W18" s="29">
        <f t="shared" si="1"/>
        <v>700</v>
      </c>
      <c r="X18" s="29">
        <f t="shared" si="1"/>
        <v>800</v>
      </c>
      <c r="Y18" s="29">
        <f t="shared" si="1"/>
        <v>900</v>
      </c>
      <c r="Z18" s="29">
        <f t="shared" si="1"/>
        <v>1000</v>
      </c>
      <c r="AA18" s="29">
        <f t="shared" si="1"/>
        <v>1100</v>
      </c>
      <c r="AB18" s="29">
        <f t="shared" si="1"/>
        <v>1200</v>
      </c>
      <c r="AC18" s="33">
        <f t="shared" si="1"/>
        <v>1300</v>
      </c>
    </row>
    <row r="19" spans="1:66" x14ac:dyDescent="0.2">
      <c r="A19" s="60" t="s">
        <v>32</v>
      </c>
      <c r="B19" s="60"/>
      <c r="E19" s="32"/>
      <c r="F19" s="29">
        <v>-10</v>
      </c>
      <c r="G19" s="29">
        <v>-9</v>
      </c>
      <c r="H19" s="29">
        <v>-8</v>
      </c>
      <c r="I19" s="29">
        <v>-7</v>
      </c>
      <c r="J19" s="29">
        <v>-6</v>
      </c>
      <c r="K19" s="29">
        <v>-5</v>
      </c>
      <c r="L19" s="29">
        <v>-4</v>
      </c>
      <c r="M19" s="29">
        <v>-3</v>
      </c>
      <c r="N19" s="29">
        <v>-2</v>
      </c>
      <c r="O19" s="33">
        <v>-1</v>
      </c>
      <c r="P19" s="29">
        <v>-0.2</v>
      </c>
      <c r="Q19" s="33">
        <v>-0.1</v>
      </c>
      <c r="R19" s="29">
        <v>0.1</v>
      </c>
      <c r="S19" s="33">
        <v>0.2</v>
      </c>
      <c r="T19" s="29">
        <v>1</v>
      </c>
      <c r="U19" s="29">
        <v>2</v>
      </c>
      <c r="V19" s="29">
        <v>3</v>
      </c>
      <c r="W19" s="29">
        <v>4</v>
      </c>
      <c r="X19" s="29">
        <v>5</v>
      </c>
      <c r="Y19" s="29">
        <v>6</v>
      </c>
      <c r="Z19" s="29">
        <v>7</v>
      </c>
      <c r="AA19" s="29">
        <v>8</v>
      </c>
      <c r="AB19" s="29">
        <v>9</v>
      </c>
      <c r="AC19" s="29">
        <v>10</v>
      </c>
    </row>
    <row r="20" spans="1:66" s="38" customFormat="1" x14ac:dyDescent="0.2">
      <c r="A20" s="60" t="s">
        <v>11</v>
      </c>
      <c r="B20" s="60"/>
      <c r="E20" s="39"/>
      <c r="F20" s="40">
        <v>-1</v>
      </c>
      <c r="G20" s="40">
        <v>-13</v>
      </c>
      <c r="H20" s="40">
        <v>-16</v>
      </c>
      <c r="I20" s="40">
        <v>-21</v>
      </c>
      <c r="J20" s="40">
        <v>-36</v>
      </c>
      <c r="K20" s="40">
        <v>-47</v>
      </c>
      <c r="L20" s="40">
        <v>-48</v>
      </c>
      <c r="M20" s="40">
        <v>-55</v>
      </c>
      <c r="N20" s="40">
        <v>-61</v>
      </c>
      <c r="O20" s="41">
        <v>-59</v>
      </c>
      <c r="P20" s="40">
        <v>-99</v>
      </c>
      <c r="Q20" s="41">
        <v>-117</v>
      </c>
      <c r="R20" s="40">
        <v>112</v>
      </c>
      <c r="S20" s="41">
        <v>130</v>
      </c>
      <c r="T20" s="40">
        <v>136</v>
      </c>
      <c r="U20" s="40">
        <v>127</v>
      </c>
      <c r="V20" s="40">
        <v>108</v>
      </c>
      <c r="W20" s="40">
        <v>107</v>
      </c>
      <c r="X20" s="40">
        <v>100</v>
      </c>
      <c r="Y20" s="40">
        <v>95</v>
      </c>
      <c r="Z20" s="40">
        <v>94</v>
      </c>
      <c r="AA20" s="40">
        <v>84</v>
      </c>
      <c r="AB20" s="40">
        <v>78</v>
      </c>
      <c r="AC20" s="41">
        <v>61</v>
      </c>
    </row>
    <row r="21" spans="1:66" s="38" customFormat="1" x14ac:dyDescent="0.2">
      <c r="A21" s="60" t="s">
        <v>6</v>
      </c>
      <c r="B21" s="60"/>
      <c r="E21" s="39"/>
      <c r="F21" s="40">
        <v>-250</v>
      </c>
      <c r="G21" s="40">
        <v>-179</v>
      </c>
      <c r="H21" s="40">
        <v>-191</v>
      </c>
      <c r="I21" s="40">
        <v>-189</v>
      </c>
      <c r="J21" s="40">
        <v>-186</v>
      </c>
      <c r="K21" s="40">
        <v>-195</v>
      </c>
      <c r="L21" s="40">
        <v>-195</v>
      </c>
      <c r="M21" s="40">
        <v>-200</v>
      </c>
      <c r="N21" s="40">
        <v>-205</v>
      </c>
      <c r="O21" s="41">
        <v>-210</v>
      </c>
      <c r="P21" s="40">
        <v>-194</v>
      </c>
      <c r="Q21" s="41">
        <v>-146</v>
      </c>
      <c r="R21" s="40">
        <v>54</v>
      </c>
      <c r="S21" s="41">
        <v>22</v>
      </c>
      <c r="T21" s="40">
        <v>-26</v>
      </c>
      <c r="U21" s="40">
        <v>-26</v>
      </c>
      <c r="V21" s="40">
        <v>-27</v>
      </c>
      <c r="W21" s="40">
        <v>-35</v>
      </c>
      <c r="X21" s="40">
        <v>-35</v>
      </c>
      <c r="Y21" s="40">
        <v>-35</v>
      </c>
      <c r="Z21" s="40">
        <v>-39</v>
      </c>
      <c r="AA21" s="40">
        <v>-46</v>
      </c>
      <c r="AB21" s="40">
        <v>-48</v>
      </c>
      <c r="AC21" s="41">
        <v>-55</v>
      </c>
    </row>
    <row r="22" spans="1:66" s="38" customFormat="1" x14ac:dyDescent="0.2">
      <c r="A22" s="60" t="s">
        <v>33</v>
      </c>
      <c r="B22" s="60"/>
      <c r="E22" s="39"/>
      <c r="F22" s="42">
        <f>F20-F21</f>
        <v>249</v>
      </c>
      <c r="G22" s="42">
        <f t="shared" ref="G22:AC22" si="2">G20-G21</f>
        <v>166</v>
      </c>
      <c r="H22" s="42">
        <f t="shared" si="2"/>
        <v>175</v>
      </c>
      <c r="I22" s="42">
        <f t="shared" si="2"/>
        <v>168</v>
      </c>
      <c r="J22" s="42">
        <f t="shared" si="2"/>
        <v>150</v>
      </c>
      <c r="K22" s="42">
        <f t="shared" si="2"/>
        <v>148</v>
      </c>
      <c r="L22" s="42">
        <f t="shared" si="2"/>
        <v>147</v>
      </c>
      <c r="M22" s="42">
        <f t="shared" si="2"/>
        <v>145</v>
      </c>
      <c r="N22" s="42">
        <f t="shared" si="2"/>
        <v>144</v>
      </c>
      <c r="O22" s="43">
        <f t="shared" si="2"/>
        <v>151</v>
      </c>
      <c r="P22" s="42">
        <f t="shared" si="2"/>
        <v>95</v>
      </c>
      <c r="Q22" s="43">
        <f t="shared" si="2"/>
        <v>29</v>
      </c>
      <c r="R22" s="42">
        <f t="shared" si="2"/>
        <v>58</v>
      </c>
      <c r="S22" s="43">
        <f t="shared" si="2"/>
        <v>108</v>
      </c>
      <c r="T22" s="42">
        <f t="shared" si="2"/>
        <v>162</v>
      </c>
      <c r="U22" s="42">
        <f t="shared" si="2"/>
        <v>153</v>
      </c>
      <c r="V22" s="42">
        <f t="shared" si="2"/>
        <v>135</v>
      </c>
      <c r="W22" s="42">
        <f t="shared" si="2"/>
        <v>142</v>
      </c>
      <c r="X22" s="42">
        <f t="shared" si="2"/>
        <v>135</v>
      </c>
      <c r="Y22" s="42">
        <f t="shared" si="2"/>
        <v>130</v>
      </c>
      <c r="Z22" s="42">
        <f t="shared" si="2"/>
        <v>133</v>
      </c>
      <c r="AA22" s="42">
        <f t="shared" si="2"/>
        <v>130</v>
      </c>
      <c r="AB22" s="42">
        <f t="shared" si="2"/>
        <v>126</v>
      </c>
      <c r="AC22" s="43">
        <f t="shared" si="2"/>
        <v>116</v>
      </c>
    </row>
    <row r="23" spans="1:66" x14ac:dyDescent="0.2">
      <c r="A23" s="61" t="s">
        <v>0</v>
      </c>
      <c r="B23" s="61"/>
      <c r="C23" s="44"/>
      <c r="D23" s="44"/>
      <c r="E23" s="45"/>
      <c r="F23" s="29">
        <v>104</v>
      </c>
      <c r="G23" s="29">
        <v>104</v>
      </c>
      <c r="H23" s="29">
        <v>104</v>
      </c>
      <c r="I23" s="29">
        <v>104</v>
      </c>
      <c r="J23" s="29">
        <v>104</v>
      </c>
      <c r="K23" s="29">
        <v>104</v>
      </c>
      <c r="L23" s="29">
        <v>104</v>
      </c>
      <c r="M23" s="29">
        <v>104</v>
      </c>
      <c r="N23" s="29">
        <v>104</v>
      </c>
      <c r="O23" s="33">
        <v>104</v>
      </c>
      <c r="P23" s="29">
        <v>115</v>
      </c>
      <c r="Q23" s="33">
        <v>150</v>
      </c>
      <c r="R23" s="29">
        <v>150</v>
      </c>
      <c r="S23" s="33">
        <v>115</v>
      </c>
      <c r="T23" s="29">
        <v>104</v>
      </c>
      <c r="U23" s="29">
        <v>104</v>
      </c>
      <c r="V23" s="29">
        <v>104</v>
      </c>
      <c r="W23" s="29">
        <v>104</v>
      </c>
      <c r="X23" s="29">
        <v>104</v>
      </c>
      <c r="Y23" s="29">
        <v>104</v>
      </c>
      <c r="Z23" s="29">
        <v>104</v>
      </c>
      <c r="AA23" s="29">
        <v>104</v>
      </c>
      <c r="AB23" s="29">
        <v>104</v>
      </c>
      <c r="AC23" s="33">
        <v>104</v>
      </c>
    </row>
    <row r="24" spans="1:66" x14ac:dyDescent="0.2">
      <c r="A24" s="61" t="s">
        <v>2</v>
      </c>
      <c r="B24" s="61"/>
      <c r="C24" s="44"/>
      <c r="D24" s="44"/>
      <c r="E24" s="45"/>
      <c r="F24" s="46">
        <f>PI()*(F23/2000)*(F23/2000)</f>
        <v>8.4948665353068008E-3</v>
      </c>
      <c r="G24" s="46">
        <f t="shared" ref="G24:AC24" si="3">PI()*(G23/2000)*(G23/2000)</f>
        <v>8.4948665353068008E-3</v>
      </c>
      <c r="H24" s="46">
        <f t="shared" si="3"/>
        <v>8.4948665353068008E-3</v>
      </c>
      <c r="I24" s="46">
        <f t="shared" si="3"/>
        <v>8.4948665353068008E-3</v>
      </c>
      <c r="J24" s="46">
        <f t="shared" si="3"/>
        <v>8.4948665353068008E-3</v>
      </c>
      <c r="K24" s="46">
        <f t="shared" si="3"/>
        <v>8.4948665353068008E-3</v>
      </c>
      <c r="L24" s="46">
        <f t="shared" si="3"/>
        <v>8.4948665353068008E-3</v>
      </c>
      <c r="M24" s="46">
        <f t="shared" si="3"/>
        <v>8.4948665353068008E-3</v>
      </c>
      <c r="N24" s="46">
        <f t="shared" si="3"/>
        <v>8.4948665353068008E-3</v>
      </c>
      <c r="O24" s="47">
        <f t="shared" si="3"/>
        <v>8.4948665353068008E-3</v>
      </c>
      <c r="P24" s="46">
        <f t="shared" si="3"/>
        <v>1.0386890710931254E-2</v>
      </c>
      <c r="Q24" s="47">
        <f t="shared" si="3"/>
        <v>1.7671458676442587E-2</v>
      </c>
      <c r="R24" s="46">
        <f t="shared" si="3"/>
        <v>1.7671458676442587E-2</v>
      </c>
      <c r="S24" s="47">
        <f t="shared" si="3"/>
        <v>1.0386890710931254E-2</v>
      </c>
      <c r="T24" s="46">
        <f t="shared" si="3"/>
        <v>8.4948665353068008E-3</v>
      </c>
      <c r="U24" s="46">
        <f t="shared" si="3"/>
        <v>8.4948665353068008E-3</v>
      </c>
      <c r="V24" s="46">
        <f t="shared" si="3"/>
        <v>8.4948665353068008E-3</v>
      </c>
      <c r="W24" s="46">
        <f t="shared" si="3"/>
        <v>8.4948665353068008E-3</v>
      </c>
      <c r="X24" s="46">
        <f t="shared" si="3"/>
        <v>8.4948665353068008E-3</v>
      </c>
      <c r="Y24" s="46">
        <f t="shared" si="3"/>
        <v>8.4948665353068008E-3</v>
      </c>
      <c r="Z24" s="46">
        <f t="shared" si="3"/>
        <v>8.4948665353068008E-3</v>
      </c>
      <c r="AA24" s="46">
        <f t="shared" si="3"/>
        <v>8.4948665353068008E-3</v>
      </c>
      <c r="AB24" s="46">
        <f t="shared" si="3"/>
        <v>8.4948665353068008E-3</v>
      </c>
      <c r="AC24" s="47">
        <f t="shared" si="3"/>
        <v>8.4948665353068008E-3</v>
      </c>
    </row>
    <row r="25" spans="1:66" x14ac:dyDescent="0.2">
      <c r="A25" s="60" t="s">
        <v>1</v>
      </c>
      <c r="B25" s="60"/>
      <c r="C25" s="48"/>
      <c r="D25" s="48"/>
      <c r="E25" s="49"/>
      <c r="F25" s="50">
        <f>((2*F22)/$D$2)^0.5</f>
        <v>20.469420293179049</v>
      </c>
      <c r="G25" s="50">
        <f t="shared" ref="G25:AC25" si="4">((2*G22)/$D$2)^0.5</f>
        <v>16.713211682953304</v>
      </c>
      <c r="H25" s="50">
        <f t="shared" si="4"/>
        <v>17.160300716475998</v>
      </c>
      <c r="I25" s="50">
        <f t="shared" si="4"/>
        <v>16.813592235233113</v>
      </c>
      <c r="J25" s="50">
        <f t="shared" si="4"/>
        <v>15.887351321454796</v>
      </c>
      <c r="K25" s="50">
        <f t="shared" si="4"/>
        <v>15.781080220246237</v>
      </c>
      <c r="L25" s="50">
        <f t="shared" si="4"/>
        <v>15.727675396291239</v>
      </c>
      <c r="M25" s="50">
        <f t="shared" si="4"/>
        <v>15.620317995406507</v>
      </c>
      <c r="N25" s="50">
        <f t="shared" si="4"/>
        <v>15.566361640758517</v>
      </c>
      <c r="O25" s="51">
        <f t="shared" si="4"/>
        <v>15.940221189120107</v>
      </c>
      <c r="P25" s="50">
        <f t="shared" si="4"/>
        <v>12.643510467449691</v>
      </c>
      <c r="Q25" s="51">
        <f t="shared" si="4"/>
        <v>6.9856185735784395</v>
      </c>
      <c r="R25" s="50">
        <f t="shared" si="4"/>
        <v>9.8791565283200242</v>
      </c>
      <c r="S25" s="51">
        <f t="shared" si="4"/>
        <v>13.48086462539249</v>
      </c>
      <c r="T25" s="50">
        <f t="shared" si="4"/>
        <v>16.510619811873749</v>
      </c>
      <c r="U25" s="50">
        <f t="shared" si="4"/>
        <v>16.0454383128526</v>
      </c>
      <c r="V25" s="50">
        <f t="shared" si="4"/>
        <v>15.072064848924924</v>
      </c>
      <c r="W25" s="50">
        <f t="shared" si="4"/>
        <v>15.457883931424565</v>
      </c>
      <c r="X25" s="50">
        <f t="shared" si="4"/>
        <v>15.072064848924924</v>
      </c>
      <c r="Y25" s="50">
        <f t="shared" si="4"/>
        <v>14.790319167498964</v>
      </c>
      <c r="Z25" s="50">
        <f t="shared" si="4"/>
        <v>14.960003332777498</v>
      </c>
      <c r="AA25" s="50">
        <f t="shared" si="4"/>
        <v>14.790319167498964</v>
      </c>
      <c r="AB25" s="50">
        <f t="shared" si="4"/>
        <v>14.560998004584659</v>
      </c>
      <c r="AC25" s="51">
        <f t="shared" si="4"/>
        <v>13.971237147156879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</row>
    <row r="26" spans="1:66" x14ac:dyDescent="0.2">
      <c r="A26" s="60" t="s">
        <v>3</v>
      </c>
      <c r="B26" s="60"/>
      <c r="E26" s="32"/>
      <c r="F26" s="52">
        <f>3600*F24*F25</f>
        <v>625.9859764043639</v>
      </c>
      <c r="G26" s="52">
        <f t="shared" ref="G26:AC26" si="5">3600*G24*G25</f>
        <v>511.11540944286725</v>
      </c>
      <c r="H26" s="52">
        <f t="shared" si="5"/>
        <v>524.7880714518958</v>
      </c>
      <c r="I26" s="52">
        <f t="shared" si="5"/>
        <v>514.18519926255374</v>
      </c>
      <c r="J26" s="52">
        <f t="shared" si="5"/>
        <v>485.85934467103903</v>
      </c>
      <c r="K26" s="52">
        <f t="shared" si="5"/>
        <v>482.60941291426258</v>
      </c>
      <c r="L26" s="52">
        <f t="shared" si="5"/>
        <v>480.97621224764129</v>
      </c>
      <c r="M26" s="52">
        <f t="shared" si="5"/>
        <v>477.69305979610567</v>
      </c>
      <c r="N26" s="52">
        <f t="shared" si="5"/>
        <v>476.04299248282678</v>
      </c>
      <c r="O26" s="53">
        <f t="shared" si="5"/>
        <v>487.47618556144118</v>
      </c>
      <c r="P26" s="52">
        <f t="shared" si="5"/>
        <v>472.77634114049499</v>
      </c>
      <c r="Q26" s="53">
        <f t="shared" si="5"/>
        <v>444.40585182857234</v>
      </c>
      <c r="R26" s="52">
        <f t="shared" si="5"/>
        <v>628.48478285393514</v>
      </c>
      <c r="S26" s="53">
        <f t="shared" si="5"/>
        <v>504.08736319011956</v>
      </c>
      <c r="T26" s="52">
        <f t="shared" si="5"/>
        <v>504.91984218141522</v>
      </c>
      <c r="U26" s="52">
        <f t="shared" si="5"/>
        <v>490.69388508545217</v>
      </c>
      <c r="V26" s="52">
        <f t="shared" si="5"/>
        <v>460.92664549118263</v>
      </c>
      <c r="W26" s="52">
        <f t="shared" si="5"/>
        <v>472.72557929657495</v>
      </c>
      <c r="X26" s="52">
        <f t="shared" si="5"/>
        <v>460.92664549118263</v>
      </c>
      <c r="Y26" s="52">
        <f t="shared" si="5"/>
        <v>452.31043443297727</v>
      </c>
      <c r="Z26" s="52">
        <f t="shared" si="5"/>
        <v>457.49963404688322</v>
      </c>
      <c r="AA26" s="52">
        <f t="shared" si="5"/>
        <v>452.31043443297727</v>
      </c>
      <c r="AB26" s="52">
        <f t="shared" si="5"/>
        <v>445.2974448113352</v>
      </c>
      <c r="AC26" s="53">
        <f t="shared" si="5"/>
        <v>427.26166163358562</v>
      </c>
      <c r="AD26" s="54"/>
      <c r="AE26" s="54"/>
    </row>
    <row r="27" spans="1:66" x14ac:dyDescent="0.2">
      <c r="E27" s="32"/>
      <c r="O27" s="32"/>
      <c r="Q27" s="32"/>
      <c r="S27" s="32"/>
      <c r="AC27" s="32"/>
    </row>
    <row r="28" spans="1:66" x14ac:dyDescent="0.2">
      <c r="E28" s="32"/>
      <c r="O28" s="32"/>
      <c r="Q28" s="32"/>
      <c r="S28" s="32"/>
      <c r="AC28" s="32"/>
    </row>
    <row r="44" spans="42:49" x14ac:dyDescent="0.2">
      <c r="AP44" s="26" t="s">
        <v>30</v>
      </c>
      <c r="AQ44" s="26" t="s">
        <v>29</v>
      </c>
      <c r="AR44" s="26"/>
      <c r="AS44" s="26" t="s">
        <v>28</v>
      </c>
      <c r="AT44" s="26"/>
      <c r="AU44" s="26"/>
      <c r="AV44" s="26"/>
      <c r="AW44" s="26" t="s">
        <v>27</v>
      </c>
    </row>
    <row r="45" spans="42:49" x14ac:dyDescent="0.2">
      <c r="AP45" s="26">
        <v>101</v>
      </c>
      <c r="AQ45" s="26">
        <v>2515</v>
      </c>
      <c r="AR45" s="26"/>
      <c r="AS45" s="27">
        <v>0.44700000000000001</v>
      </c>
      <c r="AT45" s="26"/>
      <c r="AU45" s="26"/>
      <c r="AV45" s="26"/>
      <c r="AW45" s="26">
        <v>230</v>
      </c>
    </row>
    <row r="46" spans="42:49" x14ac:dyDescent="0.2">
      <c r="AP46" s="26">
        <v>99.4</v>
      </c>
      <c r="AQ46" s="26"/>
      <c r="AR46" s="26"/>
      <c r="AS46" s="27">
        <v>0.443</v>
      </c>
      <c r="AT46" s="26"/>
      <c r="AU46" s="26"/>
      <c r="AV46" s="26"/>
      <c r="AW46" s="26">
        <v>226</v>
      </c>
    </row>
    <row r="47" spans="42:49" x14ac:dyDescent="0.2">
      <c r="AP47" s="26">
        <v>97.7</v>
      </c>
      <c r="AQ47" s="26"/>
      <c r="AR47" s="26"/>
      <c r="AS47" s="27">
        <v>0.441</v>
      </c>
      <c r="AT47" s="26"/>
      <c r="AU47" s="26"/>
      <c r="AV47" s="26"/>
      <c r="AW47" s="26">
        <v>223</v>
      </c>
    </row>
    <row r="71" spans="2:7" x14ac:dyDescent="0.2">
      <c r="B71" s="24" t="s">
        <v>12</v>
      </c>
      <c r="C71" s="24">
        <v>18.600000000000001</v>
      </c>
      <c r="E71" s="24" t="s">
        <v>13</v>
      </c>
      <c r="F71" s="25">
        <f>T24</f>
        <v>8.4948665353068008E-3</v>
      </c>
      <c r="G71" s="55">
        <f>2*((F71)/3.14)^0.5</f>
        <v>0.10402637181137273</v>
      </c>
    </row>
    <row r="72" spans="2:7" x14ac:dyDescent="0.2">
      <c r="B72" s="24" t="s">
        <v>14</v>
      </c>
      <c r="C72" s="24">
        <v>9</v>
      </c>
      <c r="E72" s="24" t="s">
        <v>15</v>
      </c>
      <c r="F72" s="56">
        <f>C71*F71/C72</f>
        <v>1.7556057506300723E-2</v>
      </c>
      <c r="G72" s="55">
        <f>2*((F72)/3.14)^0.5</f>
        <v>0.14954733186060232</v>
      </c>
    </row>
    <row r="74" spans="2:7" x14ac:dyDescent="0.2">
      <c r="F74" s="25"/>
      <c r="G74" s="55"/>
    </row>
    <row r="75" spans="2:7" x14ac:dyDescent="0.2">
      <c r="F75" s="56"/>
      <c r="G75" s="55"/>
    </row>
  </sheetData>
  <mergeCells count="11">
    <mergeCell ref="A23:B23"/>
    <mergeCell ref="A24:B24"/>
    <mergeCell ref="A25:B25"/>
    <mergeCell ref="A26:B26"/>
    <mergeCell ref="D3:E3"/>
    <mergeCell ref="P15:S15"/>
    <mergeCell ref="A18:B18"/>
    <mergeCell ref="A20:B20"/>
    <mergeCell ref="A21:B21"/>
    <mergeCell ref="A22:B22"/>
    <mergeCell ref="A19:B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74"/>
  <sheetViews>
    <sheetView topLeftCell="A8" zoomScale="115" zoomScaleNormal="115" workbookViewId="0">
      <selection activeCell="Q49" sqref="Q49"/>
    </sheetView>
  </sheetViews>
  <sheetFormatPr defaultColWidth="9.140625" defaultRowHeight="12.75" x14ac:dyDescent="0.2"/>
  <cols>
    <col min="1" max="1" width="11.140625" style="24" customWidth="1"/>
    <col min="2" max="2" width="9.140625" style="24" customWidth="1"/>
    <col min="3" max="5" width="5" style="24" customWidth="1"/>
    <col min="6" max="15" width="5.5703125" style="24" customWidth="1"/>
    <col min="16" max="16" width="7" style="24" customWidth="1"/>
    <col min="17" max="18" width="9" style="24" customWidth="1"/>
    <col min="19" max="19" width="7" style="24" customWidth="1"/>
    <col min="20" max="29" width="5.7109375" style="24" customWidth="1"/>
    <col min="30" max="41" width="5" style="24" customWidth="1"/>
    <col min="42" max="43" width="5.85546875" style="24" customWidth="1"/>
    <col min="44" max="44" width="6.140625" style="24" customWidth="1"/>
    <col min="45" max="45" width="5.5703125" style="24" customWidth="1"/>
    <col min="46" max="46" width="6" style="24" customWidth="1"/>
    <col min="47" max="66" width="5" style="24" customWidth="1"/>
    <col min="67" max="16384" width="9.140625" style="24"/>
  </cols>
  <sheetData>
    <row r="1" spans="1:29" x14ac:dyDescent="0.2">
      <c r="A1" s="28" t="s">
        <v>10</v>
      </c>
      <c r="B1" s="29"/>
      <c r="C1" s="29"/>
      <c r="D1" s="29">
        <v>24</v>
      </c>
      <c r="E1" s="30"/>
      <c r="P1" s="24" t="s">
        <v>26</v>
      </c>
      <c r="S1" s="24" t="s">
        <v>26</v>
      </c>
    </row>
    <row r="2" spans="1:29" x14ac:dyDescent="0.2">
      <c r="A2" s="28" t="s">
        <v>8</v>
      </c>
      <c r="B2" s="29"/>
      <c r="C2" s="29"/>
      <c r="D2" s="29">
        <f>353/(273+D1)</f>
        <v>1.1885521885521886</v>
      </c>
      <c r="E2" s="30"/>
      <c r="Q2" s="24" t="s">
        <v>22</v>
      </c>
      <c r="R2" s="24" t="s">
        <v>18</v>
      </c>
    </row>
    <row r="3" spans="1:29" x14ac:dyDescent="0.2">
      <c r="A3" s="24" t="s">
        <v>9</v>
      </c>
      <c r="D3" s="62">
        <v>102345</v>
      </c>
      <c r="E3" s="62"/>
      <c r="Q3" s="24" t="s">
        <v>23</v>
      </c>
      <c r="R3" s="24" t="s">
        <v>19</v>
      </c>
    </row>
    <row r="4" spans="1:29" x14ac:dyDescent="0.2">
      <c r="D4" s="31"/>
      <c r="E4" s="31"/>
      <c r="Q4" s="24" t="s">
        <v>24</v>
      </c>
      <c r="R4" s="24" t="s">
        <v>20</v>
      </c>
    </row>
    <row r="5" spans="1:29" x14ac:dyDescent="0.2">
      <c r="D5" s="31"/>
      <c r="E5" s="31"/>
      <c r="Q5" s="24" t="s">
        <v>25</v>
      </c>
      <c r="R5" s="24" t="s">
        <v>21</v>
      </c>
    </row>
    <row r="6" spans="1:29" x14ac:dyDescent="0.2">
      <c r="D6" s="31"/>
      <c r="E6" s="31"/>
    </row>
    <row r="7" spans="1:29" x14ac:dyDescent="0.2">
      <c r="D7" s="31"/>
      <c r="E7" s="31"/>
    </row>
    <row r="8" spans="1:29" x14ac:dyDescent="0.2">
      <c r="D8" s="31"/>
      <c r="E8" s="31"/>
    </row>
    <row r="9" spans="1:29" x14ac:dyDescent="0.2">
      <c r="D9" s="31"/>
      <c r="E9" s="31"/>
    </row>
    <row r="10" spans="1:29" x14ac:dyDescent="0.2">
      <c r="D10" s="31"/>
      <c r="E10" s="31"/>
    </row>
    <row r="11" spans="1:29" x14ac:dyDescent="0.2">
      <c r="D11" s="31"/>
      <c r="E11" s="31"/>
    </row>
    <row r="14" spans="1:29" x14ac:dyDescent="0.2">
      <c r="P14" s="24" t="s">
        <v>17</v>
      </c>
      <c r="R14" s="24">
        <f>Q20-R20</f>
        <v>-332</v>
      </c>
    </row>
    <row r="15" spans="1:29" x14ac:dyDescent="0.2">
      <c r="O15" s="32">
        <v>-1300</v>
      </c>
      <c r="P15" s="58" t="s">
        <v>4</v>
      </c>
      <c r="Q15" s="58"/>
      <c r="R15" s="58"/>
      <c r="S15" s="59"/>
      <c r="T15" s="24">
        <v>1300</v>
      </c>
    </row>
    <row r="16" spans="1:29" x14ac:dyDescent="0.2">
      <c r="F16" s="29">
        <v>-10</v>
      </c>
      <c r="G16" s="29">
        <v>-9</v>
      </c>
      <c r="H16" s="29">
        <v>-8</v>
      </c>
      <c r="I16" s="29">
        <v>-7</v>
      </c>
      <c r="J16" s="29">
        <v>-6</v>
      </c>
      <c r="K16" s="29">
        <v>-5</v>
      </c>
      <c r="L16" s="29">
        <v>-4</v>
      </c>
      <c r="M16" s="29">
        <v>-3</v>
      </c>
      <c r="N16" s="29">
        <v>-2</v>
      </c>
      <c r="O16" s="33">
        <v>-1</v>
      </c>
      <c r="P16" s="29">
        <v>-0.2</v>
      </c>
      <c r="Q16" s="33">
        <v>-0.1</v>
      </c>
      <c r="R16" s="29">
        <v>0.1</v>
      </c>
      <c r="S16" s="33">
        <v>0.2</v>
      </c>
      <c r="T16" s="29">
        <v>1</v>
      </c>
      <c r="U16" s="29">
        <v>2</v>
      </c>
      <c r="V16" s="29">
        <v>3</v>
      </c>
      <c r="W16" s="29">
        <v>4</v>
      </c>
      <c r="X16" s="29">
        <v>5</v>
      </c>
      <c r="Y16" s="29">
        <v>6</v>
      </c>
      <c r="Z16" s="29">
        <v>7</v>
      </c>
      <c r="AA16" s="29">
        <v>8</v>
      </c>
      <c r="AB16" s="29">
        <v>9</v>
      </c>
      <c r="AC16" s="29">
        <v>10</v>
      </c>
    </row>
    <row r="17" spans="1:66" s="34" customFormat="1" x14ac:dyDescent="0.2">
      <c r="E17" s="35"/>
      <c r="F17" s="36">
        <v>-100</v>
      </c>
      <c r="G17" s="36">
        <v>-100</v>
      </c>
      <c r="H17" s="36">
        <v>-100</v>
      </c>
      <c r="I17" s="36">
        <v>-100</v>
      </c>
      <c r="J17" s="36">
        <v>-100</v>
      </c>
      <c r="K17" s="36">
        <v>-100</v>
      </c>
      <c r="L17" s="36">
        <v>-100</v>
      </c>
      <c r="M17" s="36">
        <v>-100</v>
      </c>
      <c r="N17" s="36">
        <v>-100</v>
      </c>
      <c r="O17" s="37">
        <v>-100</v>
      </c>
      <c r="P17" s="36">
        <v>-150</v>
      </c>
      <c r="Q17" s="37">
        <v>-150</v>
      </c>
      <c r="R17" s="36">
        <v>150</v>
      </c>
      <c r="S17" s="37">
        <v>150</v>
      </c>
      <c r="T17" s="36">
        <v>100</v>
      </c>
      <c r="U17" s="36">
        <v>100</v>
      </c>
      <c r="V17" s="36">
        <v>100</v>
      </c>
      <c r="W17" s="36">
        <v>100</v>
      </c>
      <c r="X17" s="36">
        <v>100</v>
      </c>
      <c r="Y17" s="36">
        <v>100</v>
      </c>
      <c r="Z17" s="36">
        <v>100</v>
      </c>
      <c r="AA17" s="36">
        <v>100</v>
      </c>
      <c r="AB17" s="36">
        <v>100</v>
      </c>
      <c r="AC17" s="37">
        <v>100</v>
      </c>
    </row>
    <row r="18" spans="1:66" x14ac:dyDescent="0.2">
      <c r="A18" s="60" t="s">
        <v>5</v>
      </c>
      <c r="B18" s="60"/>
      <c r="E18" s="32"/>
      <c r="F18" s="29">
        <f t="shared" ref="F18:O18" si="0">F17+G18</f>
        <v>-1300</v>
      </c>
      <c r="G18" s="29">
        <f t="shared" si="0"/>
        <v>-1200</v>
      </c>
      <c r="H18" s="29">
        <f t="shared" si="0"/>
        <v>-1100</v>
      </c>
      <c r="I18" s="29">
        <f t="shared" si="0"/>
        <v>-1000</v>
      </c>
      <c r="J18" s="29">
        <f t="shared" si="0"/>
        <v>-900</v>
      </c>
      <c r="K18" s="29">
        <f t="shared" si="0"/>
        <v>-800</v>
      </c>
      <c r="L18" s="29">
        <f t="shared" si="0"/>
        <v>-700</v>
      </c>
      <c r="M18" s="29">
        <f t="shared" si="0"/>
        <v>-600</v>
      </c>
      <c r="N18" s="29">
        <f t="shared" si="0"/>
        <v>-500</v>
      </c>
      <c r="O18" s="33">
        <f t="shared" si="0"/>
        <v>-400</v>
      </c>
      <c r="P18" s="29">
        <f>P17+Q18</f>
        <v>-300</v>
      </c>
      <c r="Q18" s="33">
        <f>Q17</f>
        <v>-150</v>
      </c>
      <c r="R18" s="29">
        <f>R17</f>
        <v>150</v>
      </c>
      <c r="S18" s="33">
        <f>S17+R18</f>
        <v>300</v>
      </c>
      <c r="T18" s="29">
        <f t="shared" ref="T18:AC18" si="1">T17+S18</f>
        <v>400</v>
      </c>
      <c r="U18" s="29">
        <f t="shared" si="1"/>
        <v>500</v>
      </c>
      <c r="V18" s="29">
        <f t="shared" si="1"/>
        <v>600</v>
      </c>
      <c r="W18" s="29">
        <f t="shared" si="1"/>
        <v>700</v>
      </c>
      <c r="X18" s="29">
        <f t="shared" si="1"/>
        <v>800</v>
      </c>
      <c r="Y18" s="29">
        <f t="shared" si="1"/>
        <v>900</v>
      </c>
      <c r="Z18" s="29">
        <f t="shared" si="1"/>
        <v>1000</v>
      </c>
      <c r="AA18" s="29">
        <f t="shared" si="1"/>
        <v>1100</v>
      </c>
      <c r="AB18" s="29">
        <f t="shared" si="1"/>
        <v>1200</v>
      </c>
      <c r="AC18" s="33">
        <f t="shared" si="1"/>
        <v>1300</v>
      </c>
    </row>
    <row r="19" spans="1:66" s="38" customFormat="1" x14ac:dyDescent="0.2">
      <c r="A19" s="60" t="s">
        <v>11</v>
      </c>
      <c r="B19" s="60"/>
      <c r="E19" s="39"/>
      <c r="F19" s="40">
        <v>-153</v>
      </c>
      <c r="G19" s="40">
        <v>-157</v>
      </c>
      <c r="H19" s="40">
        <v>-157</v>
      </c>
      <c r="I19" s="40">
        <v>-157</v>
      </c>
      <c r="J19" s="40">
        <v>-156</v>
      </c>
      <c r="K19" s="40">
        <v>-157</v>
      </c>
      <c r="L19" s="40">
        <v>-156</v>
      </c>
      <c r="M19" s="40">
        <v>-157</v>
      </c>
      <c r="N19" s="40">
        <v>-158</v>
      </c>
      <c r="O19" s="41">
        <v>-157</v>
      </c>
      <c r="P19" s="40">
        <v>-164</v>
      </c>
      <c r="Q19" s="41">
        <v>-164</v>
      </c>
      <c r="R19" s="40">
        <v>158</v>
      </c>
      <c r="S19" s="41">
        <v>167</v>
      </c>
      <c r="T19" s="40">
        <v>167</v>
      </c>
      <c r="U19" s="40">
        <v>158</v>
      </c>
      <c r="V19" s="40">
        <v>157</v>
      </c>
      <c r="W19" s="40">
        <v>155</v>
      </c>
      <c r="X19" s="40">
        <v>155</v>
      </c>
      <c r="Y19" s="40">
        <v>153</v>
      </c>
      <c r="Z19" s="40">
        <v>154</v>
      </c>
      <c r="AA19" s="40">
        <v>151</v>
      </c>
      <c r="AB19" s="40">
        <v>150</v>
      </c>
      <c r="AC19" s="41">
        <v>149</v>
      </c>
    </row>
    <row r="20" spans="1:66" s="38" customFormat="1" x14ac:dyDescent="0.2">
      <c r="A20" s="60" t="s">
        <v>6</v>
      </c>
      <c r="B20" s="60"/>
      <c r="E20" s="39"/>
      <c r="F20" s="40">
        <v>-187</v>
      </c>
      <c r="G20" s="40">
        <v>-187</v>
      </c>
      <c r="H20" s="40">
        <v>-188</v>
      </c>
      <c r="I20" s="40">
        <v>-188</v>
      </c>
      <c r="J20" s="40">
        <v>-188</v>
      </c>
      <c r="K20" s="40">
        <v>-191</v>
      </c>
      <c r="L20" s="40">
        <v>-191</v>
      </c>
      <c r="M20" s="40">
        <v>-193</v>
      </c>
      <c r="N20" s="40">
        <v>-194</v>
      </c>
      <c r="O20" s="41">
        <v>-196</v>
      </c>
      <c r="P20" s="40">
        <v>-208</v>
      </c>
      <c r="Q20" s="41">
        <v>-181</v>
      </c>
      <c r="R20" s="40">
        <v>151</v>
      </c>
      <c r="S20" s="41">
        <v>132</v>
      </c>
      <c r="T20" s="40">
        <v>139</v>
      </c>
      <c r="U20" s="40">
        <v>139</v>
      </c>
      <c r="V20" s="40">
        <v>139</v>
      </c>
      <c r="W20" s="40">
        <v>137</v>
      </c>
      <c r="X20" s="40">
        <v>137</v>
      </c>
      <c r="Y20" s="40">
        <v>136</v>
      </c>
      <c r="Z20" s="40">
        <v>135</v>
      </c>
      <c r="AA20" s="40">
        <v>134</v>
      </c>
      <c r="AB20" s="40">
        <v>133</v>
      </c>
      <c r="AC20" s="41">
        <v>131</v>
      </c>
    </row>
    <row r="21" spans="1:66" s="38" customFormat="1" x14ac:dyDescent="0.2">
      <c r="A21" s="60" t="s">
        <v>33</v>
      </c>
      <c r="B21" s="60"/>
      <c r="E21" s="39"/>
      <c r="F21" s="42">
        <f>F19-F20</f>
        <v>34</v>
      </c>
      <c r="G21" s="42">
        <f t="shared" ref="G21:AC21" si="2">G19-G20</f>
        <v>30</v>
      </c>
      <c r="H21" s="42">
        <f t="shared" si="2"/>
        <v>31</v>
      </c>
      <c r="I21" s="42">
        <f t="shared" si="2"/>
        <v>31</v>
      </c>
      <c r="J21" s="42">
        <f t="shared" si="2"/>
        <v>32</v>
      </c>
      <c r="K21" s="42">
        <f t="shared" si="2"/>
        <v>34</v>
      </c>
      <c r="L21" s="42">
        <f t="shared" si="2"/>
        <v>35</v>
      </c>
      <c r="M21" s="42">
        <f t="shared" si="2"/>
        <v>36</v>
      </c>
      <c r="N21" s="42">
        <f t="shared" si="2"/>
        <v>36</v>
      </c>
      <c r="O21" s="43">
        <f t="shared" si="2"/>
        <v>39</v>
      </c>
      <c r="P21" s="42">
        <f t="shared" si="2"/>
        <v>44</v>
      </c>
      <c r="Q21" s="43">
        <f t="shared" si="2"/>
        <v>17</v>
      </c>
      <c r="R21" s="42">
        <f t="shared" si="2"/>
        <v>7</v>
      </c>
      <c r="S21" s="43">
        <f t="shared" si="2"/>
        <v>35</v>
      </c>
      <c r="T21" s="42">
        <f t="shared" si="2"/>
        <v>28</v>
      </c>
      <c r="U21" s="42">
        <f t="shared" si="2"/>
        <v>19</v>
      </c>
      <c r="V21" s="42">
        <f t="shared" si="2"/>
        <v>18</v>
      </c>
      <c r="W21" s="42">
        <f t="shared" si="2"/>
        <v>18</v>
      </c>
      <c r="X21" s="42">
        <f t="shared" si="2"/>
        <v>18</v>
      </c>
      <c r="Y21" s="42">
        <f t="shared" si="2"/>
        <v>17</v>
      </c>
      <c r="Z21" s="42">
        <f t="shared" si="2"/>
        <v>19</v>
      </c>
      <c r="AA21" s="42">
        <f t="shared" si="2"/>
        <v>17</v>
      </c>
      <c r="AB21" s="42">
        <f t="shared" si="2"/>
        <v>17</v>
      </c>
      <c r="AC21" s="43">
        <f t="shared" si="2"/>
        <v>18</v>
      </c>
    </row>
    <row r="22" spans="1:66" x14ac:dyDescent="0.2">
      <c r="A22" s="61" t="s">
        <v>0</v>
      </c>
      <c r="B22" s="61"/>
      <c r="C22" s="44"/>
      <c r="D22" s="44"/>
      <c r="E22" s="45"/>
      <c r="F22" s="29">
        <v>104</v>
      </c>
      <c r="G22" s="29">
        <v>104</v>
      </c>
      <c r="H22" s="29">
        <v>104</v>
      </c>
      <c r="I22" s="29">
        <v>104</v>
      </c>
      <c r="J22" s="29">
        <v>104</v>
      </c>
      <c r="K22" s="29">
        <v>104</v>
      </c>
      <c r="L22" s="29">
        <v>104</v>
      </c>
      <c r="M22" s="29">
        <v>104</v>
      </c>
      <c r="N22" s="29">
        <v>104</v>
      </c>
      <c r="O22" s="33">
        <v>104</v>
      </c>
      <c r="P22" s="29">
        <v>115</v>
      </c>
      <c r="Q22" s="33">
        <v>150</v>
      </c>
      <c r="R22" s="29">
        <v>150</v>
      </c>
      <c r="S22" s="33">
        <v>115</v>
      </c>
      <c r="T22" s="29">
        <v>104</v>
      </c>
      <c r="U22" s="29">
        <v>104</v>
      </c>
      <c r="V22" s="29">
        <v>104</v>
      </c>
      <c r="W22" s="29">
        <v>104</v>
      </c>
      <c r="X22" s="29">
        <v>104</v>
      </c>
      <c r="Y22" s="29">
        <v>104</v>
      </c>
      <c r="Z22" s="29">
        <v>104</v>
      </c>
      <c r="AA22" s="29">
        <v>104</v>
      </c>
      <c r="AB22" s="29">
        <v>104</v>
      </c>
      <c r="AC22" s="33">
        <v>104</v>
      </c>
    </row>
    <row r="23" spans="1:66" x14ac:dyDescent="0.2">
      <c r="A23" s="61" t="s">
        <v>2</v>
      </c>
      <c r="B23" s="61"/>
      <c r="C23" s="44"/>
      <c r="D23" s="44"/>
      <c r="E23" s="45"/>
      <c r="F23" s="46">
        <f>PI()*(F22/2000)*(F22/2000)</f>
        <v>8.4948665353068008E-3</v>
      </c>
      <c r="G23" s="46">
        <f t="shared" ref="G23:AC23" si="3">PI()*(G22/2000)*(G22/2000)</f>
        <v>8.4948665353068008E-3</v>
      </c>
      <c r="H23" s="46">
        <f t="shared" si="3"/>
        <v>8.4948665353068008E-3</v>
      </c>
      <c r="I23" s="46">
        <f t="shared" si="3"/>
        <v>8.4948665353068008E-3</v>
      </c>
      <c r="J23" s="46">
        <f t="shared" si="3"/>
        <v>8.4948665353068008E-3</v>
      </c>
      <c r="K23" s="46">
        <f t="shared" si="3"/>
        <v>8.4948665353068008E-3</v>
      </c>
      <c r="L23" s="46">
        <f t="shared" si="3"/>
        <v>8.4948665353068008E-3</v>
      </c>
      <c r="M23" s="46">
        <f t="shared" si="3"/>
        <v>8.4948665353068008E-3</v>
      </c>
      <c r="N23" s="46">
        <f t="shared" si="3"/>
        <v>8.4948665353068008E-3</v>
      </c>
      <c r="O23" s="47">
        <f t="shared" si="3"/>
        <v>8.4948665353068008E-3</v>
      </c>
      <c r="P23" s="46">
        <f t="shared" si="3"/>
        <v>1.0386890710931254E-2</v>
      </c>
      <c r="Q23" s="47">
        <f t="shared" si="3"/>
        <v>1.7671458676442587E-2</v>
      </c>
      <c r="R23" s="46">
        <f t="shared" si="3"/>
        <v>1.7671458676442587E-2</v>
      </c>
      <c r="S23" s="47">
        <f t="shared" si="3"/>
        <v>1.0386890710931254E-2</v>
      </c>
      <c r="T23" s="46">
        <f t="shared" si="3"/>
        <v>8.4948665353068008E-3</v>
      </c>
      <c r="U23" s="46">
        <f t="shared" si="3"/>
        <v>8.4948665353068008E-3</v>
      </c>
      <c r="V23" s="46">
        <f t="shared" si="3"/>
        <v>8.4948665353068008E-3</v>
      </c>
      <c r="W23" s="46">
        <f t="shared" si="3"/>
        <v>8.4948665353068008E-3</v>
      </c>
      <c r="X23" s="46">
        <f t="shared" si="3"/>
        <v>8.4948665353068008E-3</v>
      </c>
      <c r="Y23" s="46">
        <f t="shared" si="3"/>
        <v>8.4948665353068008E-3</v>
      </c>
      <c r="Z23" s="46">
        <f t="shared" si="3"/>
        <v>8.4948665353068008E-3</v>
      </c>
      <c r="AA23" s="46">
        <f t="shared" si="3"/>
        <v>8.4948665353068008E-3</v>
      </c>
      <c r="AB23" s="46">
        <f t="shared" si="3"/>
        <v>8.4948665353068008E-3</v>
      </c>
      <c r="AC23" s="47">
        <f t="shared" si="3"/>
        <v>8.4948665353068008E-3</v>
      </c>
    </row>
    <row r="24" spans="1:66" x14ac:dyDescent="0.2">
      <c r="A24" s="60" t="s">
        <v>1</v>
      </c>
      <c r="B24" s="60"/>
      <c r="C24" s="48"/>
      <c r="D24" s="48"/>
      <c r="E24" s="49"/>
      <c r="F24" s="50">
        <f>((2*F21)/$D$2)^0.5</f>
        <v>7.5638921587523393</v>
      </c>
      <c r="G24" s="50">
        <f t="shared" ref="G24:AC24" si="4">((2*G21)/$D$2)^0.5</f>
        <v>7.1050395074388071</v>
      </c>
      <c r="H24" s="50">
        <f t="shared" si="4"/>
        <v>7.222486133528295</v>
      </c>
      <c r="I24" s="50">
        <f t="shared" si="4"/>
        <v>7.222486133528295</v>
      </c>
      <c r="J24" s="50">
        <f t="shared" si="4"/>
        <v>7.3380532497216659</v>
      </c>
      <c r="K24" s="50">
        <f t="shared" si="4"/>
        <v>7.5638921587523393</v>
      </c>
      <c r="L24" s="50">
        <f t="shared" si="4"/>
        <v>7.6743197832757355</v>
      </c>
      <c r="M24" s="50">
        <f t="shared" si="4"/>
        <v>7.7831808203792585</v>
      </c>
      <c r="N24" s="50">
        <f t="shared" si="4"/>
        <v>7.7831808203792585</v>
      </c>
      <c r="O24" s="51">
        <f t="shared" si="4"/>
        <v>8.100991440740211</v>
      </c>
      <c r="P24" s="50">
        <f t="shared" si="4"/>
        <v>8.6046301522295092</v>
      </c>
      <c r="Q24" s="51">
        <f t="shared" si="4"/>
        <v>5.3484794376175326</v>
      </c>
      <c r="R24" s="50">
        <f t="shared" si="4"/>
        <v>3.4320601432951996</v>
      </c>
      <c r="S24" s="51">
        <f t="shared" si="4"/>
        <v>7.6743197832757355</v>
      </c>
      <c r="T24" s="50">
        <f t="shared" si="4"/>
        <v>6.8641202865903992</v>
      </c>
      <c r="U24" s="50">
        <f t="shared" si="4"/>
        <v>5.6543497758895302</v>
      </c>
      <c r="V24" s="50">
        <f t="shared" si="4"/>
        <v>5.5035399372912499</v>
      </c>
      <c r="W24" s="50">
        <f t="shared" si="4"/>
        <v>5.5035399372912499</v>
      </c>
      <c r="X24" s="50">
        <f t="shared" si="4"/>
        <v>5.5035399372912499</v>
      </c>
      <c r="Y24" s="50">
        <f t="shared" si="4"/>
        <v>5.3484794376175326</v>
      </c>
      <c r="Z24" s="50">
        <f t="shared" si="4"/>
        <v>5.6543497758895302</v>
      </c>
      <c r="AA24" s="50">
        <f t="shared" si="4"/>
        <v>5.3484794376175326</v>
      </c>
      <c r="AB24" s="50">
        <f t="shared" si="4"/>
        <v>5.3484794376175326</v>
      </c>
      <c r="AC24" s="51">
        <f t="shared" si="4"/>
        <v>5.5035399372912499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</row>
    <row r="25" spans="1:66" x14ac:dyDescent="0.2">
      <c r="A25" s="60" t="s">
        <v>3</v>
      </c>
      <c r="B25" s="60"/>
      <c r="E25" s="32"/>
      <c r="F25" s="52">
        <f>3600*F23*F24</f>
        <v>231.31531575379714</v>
      </c>
      <c r="G25" s="52">
        <f t="shared" ref="G25:AC25" si="5">3600*G23*G24</f>
        <v>217.28290443758868</v>
      </c>
      <c r="H25" s="52">
        <f t="shared" si="5"/>
        <v>220.8746007267369</v>
      </c>
      <c r="I25" s="52">
        <f t="shared" si="5"/>
        <v>220.8746007267369</v>
      </c>
      <c r="J25" s="52">
        <f t="shared" si="5"/>
        <v>224.40881874729564</v>
      </c>
      <c r="K25" s="52">
        <f t="shared" si="5"/>
        <v>231.31531575379714</v>
      </c>
      <c r="L25" s="52">
        <f t="shared" si="5"/>
        <v>234.69236030949114</v>
      </c>
      <c r="M25" s="52">
        <f t="shared" si="5"/>
        <v>238.02149624141339</v>
      </c>
      <c r="N25" s="52">
        <f t="shared" si="5"/>
        <v>238.02149624141339</v>
      </c>
      <c r="O25" s="53">
        <f t="shared" si="5"/>
        <v>247.74062793390306</v>
      </c>
      <c r="P25" s="52">
        <f t="shared" si="5"/>
        <v>321.75127079709</v>
      </c>
      <c r="Q25" s="53">
        <f t="shared" si="5"/>
        <v>340.25556010918001</v>
      </c>
      <c r="R25" s="52">
        <f t="shared" si="5"/>
        <v>218.33823239030428</v>
      </c>
      <c r="S25" s="53">
        <f t="shared" si="5"/>
        <v>286.96435513064171</v>
      </c>
      <c r="T25" s="52">
        <f t="shared" si="5"/>
        <v>209.91522858075831</v>
      </c>
      <c r="U25" s="52">
        <f t="shared" si="5"/>
        <v>172.91860808444451</v>
      </c>
      <c r="V25" s="52">
        <f t="shared" si="5"/>
        <v>168.30661406047173</v>
      </c>
      <c r="W25" s="52">
        <f t="shared" si="5"/>
        <v>168.30661406047173</v>
      </c>
      <c r="X25" s="52">
        <f t="shared" si="5"/>
        <v>168.30661406047173</v>
      </c>
      <c r="Y25" s="52">
        <f t="shared" si="5"/>
        <v>163.56462836181737</v>
      </c>
      <c r="Z25" s="52">
        <f t="shared" si="5"/>
        <v>172.91860808444451</v>
      </c>
      <c r="AA25" s="52">
        <f t="shared" si="5"/>
        <v>163.56462836181737</v>
      </c>
      <c r="AB25" s="52">
        <f t="shared" si="5"/>
        <v>163.56462836181737</v>
      </c>
      <c r="AC25" s="53">
        <f t="shared" si="5"/>
        <v>168.30661406047173</v>
      </c>
      <c r="AD25" s="54"/>
      <c r="AE25" s="54"/>
    </row>
    <row r="26" spans="1:66" x14ac:dyDescent="0.2">
      <c r="A26" s="57"/>
      <c r="B26" s="57"/>
      <c r="E26" s="32"/>
      <c r="O26" s="32"/>
      <c r="Q26" s="32"/>
      <c r="S26" s="32"/>
      <c r="AC26" s="32"/>
    </row>
    <row r="27" spans="1:66" x14ac:dyDescent="0.2">
      <c r="E27" s="32"/>
      <c r="O27" s="32"/>
      <c r="Q27" s="32"/>
      <c r="S27" s="32"/>
      <c r="AC27" s="32"/>
    </row>
    <row r="43" spans="41:49" x14ac:dyDescent="0.2">
      <c r="AO43" s="26"/>
      <c r="AP43" s="26" t="s">
        <v>30</v>
      </c>
      <c r="AQ43" s="26" t="s">
        <v>29</v>
      </c>
      <c r="AR43" s="26" t="s">
        <v>28</v>
      </c>
      <c r="AS43" s="26"/>
      <c r="AT43" s="26" t="s">
        <v>27</v>
      </c>
    </row>
    <row r="44" spans="41:49" x14ac:dyDescent="0.2">
      <c r="AO44" s="26"/>
      <c r="AP44" s="26"/>
      <c r="AQ44" s="26"/>
      <c r="AR44" s="27"/>
      <c r="AS44" s="26"/>
      <c r="AT44" s="26"/>
    </row>
    <row r="45" spans="41:49" x14ac:dyDescent="0.2">
      <c r="AO45" s="26"/>
      <c r="AP45" s="26">
        <v>84.7</v>
      </c>
      <c r="AQ45" s="26">
        <v>2637</v>
      </c>
      <c r="AR45" s="27">
        <v>0.38500000000000001</v>
      </c>
      <c r="AS45" s="26"/>
      <c r="AT45" s="26">
        <v>226</v>
      </c>
    </row>
    <row r="46" spans="41:49" x14ac:dyDescent="0.2">
      <c r="AP46" s="26"/>
      <c r="AQ46" s="26"/>
      <c r="AR46" s="26"/>
      <c r="AS46" s="27"/>
      <c r="AT46" s="26"/>
      <c r="AU46" s="26"/>
      <c r="AV46" s="26"/>
      <c r="AW46" s="26"/>
    </row>
    <row r="70" spans="2:7" x14ac:dyDescent="0.2">
      <c r="B70" s="24" t="s">
        <v>12</v>
      </c>
      <c r="C70" s="24">
        <v>18.600000000000001</v>
      </c>
      <c r="E70" s="24" t="s">
        <v>13</v>
      </c>
      <c r="F70" s="25">
        <f>T23</f>
        <v>8.4948665353068008E-3</v>
      </c>
      <c r="G70" s="55">
        <f>2*((F70)/3.14)^0.5</f>
        <v>0.10402637181137273</v>
      </c>
    </row>
    <row r="71" spans="2:7" x14ac:dyDescent="0.2">
      <c r="B71" s="24" t="s">
        <v>14</v>
      </c>
      <c r="C71" s="24">
        <v>9</v>
      </c>
      <c r="E71" s="24" t="s">
        <v>15</v>
      </c>
      <c r="F71" s="56">
        <f>C70*F70/C71</f>
        <v>1.7556057506300723E-2</v>
      </c>
      <c r="G71" s="55">
        <f>2*((F71)/3.14)^0.5</f>
        <v>0.14954733186060232</v>
      </c>
    </row>
    <row r="73" spans="2:7" x14ac:dyDescent="0.2">
      <c r="F73" s="25"/>
      <c r="G73" s="55"/>
    </row>
    <row r="74" spans="2:7" x14ac:dyDescent="0.2">
      <c r="F74" s="56"/>
      <c r="G74" s="55"/>
    </row>
  </sheetData>
  <mergeCells count="10">
    <mergeCell ref="P15:S15"/>
    <mergeCell ref="A18:B18"/>
    <mergeCell ref="A19:B19"/>
    <mergeCell ref="A20:B20"/>
    <mergeCell ref="A21:B21"/>
    <mergeCell ref="A22:B22"/>
    <mergeCell ref="A23:B23"/>
    <mergeCell ref="A24:B24"/>
    <mergeCell ref="A25:B25"/>
    <mergeCell ref="D3:E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75"/>
  <sheetViews>
    <sheetView topLeftCell="A15" zoomScale="55" zoomScaleNormal="55" workbookViewId="0">
      <selection activeCell="BX32" sqref="BX32"/>
    </sheetView>
  </sheetViews>
  <sheetFormatPr defaultColWidth="9.140625" defaultRowHeight="15" x14ac:dyDescent="0.25"/>
  <cols>
    <col min="1" max="1" width="11.140625" style="2" customWidth="1"/>
    <col min="2" max="2" width="9.140625" style="2" customWidth="1"/>
    <col min="3" max="15" width="5" style="2" customWidth="1"/>
    <col min="16" max="16" width="7" style="2" customWidth="1"/>
    <col min="17" max="18" width="8.140625" style="2" customWidth="1"/>
    <col min="19" max="19" width="7" style="2" customWidth="1"/>
    <col min="20" max="28" width="5" style="2" customWidth="1"/>
    <col min="29" max="30" width="7.140625" style="2" customWidth="1"/>
    <col min="31" max="66" width="5" style="2" customWidth="1"/>
    <col min="67" max="16384" width="9.140625" style="2"/>
  </cols>
  <sheetData>
    <row r="1" spans="1:66" x14ac:dyDescent="0.25">
      <c r="A1" s="8" t="s">
        <v>10</v>
      </c>
      <c r="B1" s="9"/>
      <c r="C1" s="9"/>
      <c r="D1" s="9">
        <v>24</v>
      </c>
      <c r="E1" s="10"/>
      <c r="P1" s="2" t="s">
        <v>26</v>
      </c>
      <c r="S1" s="2" t="s">
        <v>26</v>
      </c>
    </row>
    <row r="2" spans="1:66" x14ac:dyDescent="0.25">
      <c r="A2" s="8" t="s">
        <v>8</v>
      </c>
      <c r="B2" s="9"/>
      <c r="C2" s="9"/>
      <c r="D2" s="9">
        <f>353/(273+D1)</f>
        <v>1.1885521885521886</v>
      </c>
      <c r="E2" s="10"/>
      <c r="P2" s="2">
        <v>-161</v>
      </c>
      <c r="Q2" s="2" t="s">
        <v>22</v>
      </c>
      <c r="R2" s="2" t="s">
        <v>18</v>
      </c>
      <c r="S2" s="2">
        <v>79</v>
      </c>
    </row>
    <row r="3" spans="1:66" x14ac:dyDescent="0.25">
      <c r="A3" s="2" t="s">
        <v>9</v>
      </c>
      <c r="D3" s="64">
        <v>102345</v>
      </c>
      <c r="E3" s="64"/>
      <c r="P3" s="2">
        <v>-196</v>
      </c>
      <c r="Q3" s="2" t="s">
        <v>23</v>
      </c>
      <c r="R3" s="2" t="s">
        <v>19</v>
      </c>
      <c r="S3" s="2">
        <v>118</v>
      </c>
    </row>
    <row r="4" spans="1:66" x14ac:dyDescent="0.25">
      <c r="D4" s="17"/>
      <c r="E4" s="17"/>
      <c r="P4" s="2">
        <v>-172</v>
      </c>
      <c r="Q4" s="2" t="s">
        <v>24</v>
      </c>
      <c r="R4" s="2" t="s">
        <v>20</v>
      </c>
      <c r="S4" s="2">
        <v>131</v>
      </c>
      <c r="T4" s="2">
        <v>137</v>
      </c>
      <c r="U4" s="2">
        <v>212</v>
      </c>
    </row>
    <row r="5" spans="1:66" x14ac:dyDescent="0.25">
      <c r="D5" s="17"/>
      <c r="E5" s="17"/>
      <c r="P5" s="2">
        <v>-168</v>
      </c>
      <c r="Q5" s="2" t="s">
        <v>25</v>
      </c>
      <c r="R5" s="2" t="s">
        <v>21</v>
      </c>
      <c r="S5" s="2">
        <v>130</v>
      </c>
    </row>
    <row r="6" spans="1:66" x14ac:dyDescent="0.25">
      <c r="D6" s="17"/>
      <c r="E6" s="17"/>
    </row>
    <row r="7" spans="1:66" x14ac:dyDescent="0.25">
      <c r="D7" s="17"/>
      <c r="E7" s="17"/>
    </row>
    <row r="8" spans="1:66" x14ac:dyDescent="0.25">
      <c r="D8" s="17"/>
      <c r="E8" s="17"/>
    </row>
    <row r="9" spans="1:66" x14ac:dyDescent="0.25">
      <c r="D9" s="17"/>
      <c r="E9" s="17"/>
    </row>
    <row r="10" spans="1:66" x14ac:dyDescent="0.25">
      <c r="D10" s="17"/>
      <c r="E10" s="17"/>
    </row>
    <row r="11" spans="1:66" x14ac:dyDescent="0.25">
      <c r="D11" s="17"/>
      <c r="E11" s="17"/>
    </row>
    <row r="14" spans="1:66" x14ac:dyDescent="0.25">
      <c r="P14" s="2" t="s">
        <v>17</v>
      </c>
      <c r="R14" s="2">
        <f>Q20-R20</f>
        <v>-200</v>
      </c>
    </row>
    <row r="15" spans="1:66" x14ac:dyDescent="0.25">
      <c r="O15" s="2">
        <v>-1550</v>
      </c>
      <c r="P15" s="64" t="s">
        <v>4</v>
      </c>
      <c r="Q15" s="64"/>
      <c r="R15" s="64"/>
      <c r="S15" s="64"/>
      <c r="T15" s="2">
        <v>1550</v>
      </c>
    </row>
    <row r="16" spans="1:66" x14ac:dyDescent="0.25"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10</v>
      </c>
      <c r="K16" s="2">
        <v>11</v>
      </c>
      <c r="L16" s="2">
        <v>12</v>
      </c>
      <c r="M16" s="2">
        <v>13</v>
      </c>
      <c r="N16" s="2">
        <v>14</v>
      </c>
      <c r="O16" s="2">
        <v>15</v>
      </c>
      <c r="P16" s="2">
        <v>16</v>
      </c>
      <c r="Q16" s="2">
        <v>17</v>
      </c>
      <c r="R16" s="2">
        <v>18</v>
      </c>
      <c r="S16" s="2">
        <v>19</v>
      </c>
      <c r="T16" s="2">
        <v>20</v>
      </c>
      <c r="U16" s="2">
        <v>21</v>
      </c>
      <c r="V16" s="2">
        <v>22</v>
      </c>
      <c r="W16" s="2">
        <v>24</v>
      </c>
      <c r="X16" s="2">
        <v>25</v>
      </c>
      <c r="Y16" s="2">
        <v>26</v>
      </c>
      <c r="Z16" s="2">
        <v>27</v>
      </c>
      <c r="AA16" s="2">
        <v>28</v>
      </c>
      <c r="AB16" s="2">
        <v>29</v>
      </c>
      <c r="AC16" s="2">
        <v>31</v>
      </c>
      <c r="AD16" s="2">
        <v>32</v>
      </c>
      <c r="AE16" s="2">
        <v>33</v>
      </c>
      <c r="AF16" s="2">
        <v>34</v>
      </c>
      <c r="AG16" s="2">
        <v>35</v>
      </c>
      <c r="AH16" s="2">
        <v>36</v>
      </c>
      <c r="AI16" s="2">
        <v>37</v>
      </c>
      <c r="AJ16" s="2">
        <v>38</v>
      </c>
      <c r="AK16" s="2">
        <v>39</v>
      </c>
      <c r="AL16" s="2">
        <v>40</v>
      </c>
      <c r="AM16" s="2">
        <v>41</v>
      </c>
      <c r="AN16" s="2">
        <v>42</v>
      </c>
      <c r="AO16" s="2">
        <v>43</v>
      </c>
      <c r="AP16" s="2">
        <v>44</v>
      </c>
      <c r="AQ16" s="2">
        <v>45</v>
      </c>
      <c r="AR16" s="2">
        <v>46</v>
      </c>
      <c r="AS16" s="2">
        <v>47</v>
      </c>
      <c r="AT16" s="2">
        <v>48</v>
      </c>
      <c r="AU16" s="2">
        <v>49</v>
      </c>
      <c r="AV16" s="2">
        <v>50</v>
      </c>
      <c r="AW16" s="2">
        <v>51</v>
      </c>
      <c r="AX16" s="2">
        <v>52</v>
      </c>
      <c r="AY16" s="2">
        <v>53</v>
      </c>
      <c r="AZ16" s="2">
        <v>54</v>
      </c>
      <c r="BA16" s="2">
        <v>55</v>
      </c>
      <c r="BB16" s="2">
        <v>56</v>
      </c>
      <c r="BC16" s="2">
        <v>57</v>
      </c>
      <c r="BD16" s="2">
        <v>58</v>
      </c>
      <c r="BE16" s="2">
        <v>59</v>
      </c>
      <c r="BF16" s="2">
        <v>60</v>
      </c>
      <c r="BG16" s="2">
        <v>61</v>
      </c>
      <c r="BH16" s="2">
        <v>62</v>
      </c>
      <c r="BI16" s="2">
        <v>63</v>
      </c>
      <c r="BJ16" s="2">
        <v>64</v>
      </c>
      <c r="BK16" s="2">
        <v>65</v>
      </c>
      <c r="BL16" s="2">
        <v>66</v>
      </c>
      <c r="BM16" s="2">
        <v>67</v>
      </c>
      <c r="BN16" s="2">
        <v>68</v>
      </c>
    </row>
    <row r="17" spans="1:66" s="13" customFormat="1" x14ac:dyDescent="0.25">
      <c r="C17" s="13">
        <v>-100</v>
      </c>
      <c r="D17" s="13">
        <v>-100</v>
      </c>
      <c r="E17" s="16">
        <v>-100</v>
      </c>
      <c r="F17" s="13">
        <v>-100</v>
      </c>
      <c r="G17" s="13">
        <v>-100</v>
      </c>
      <c r="H17" s="13">
        <v>-100</v>
      </c>
      <c r="I17" s="13">
        <v>-100</v>
      </c>
      <c r="J17" s="13">
        <v>-100</v>
      </c>
      <c r="K17" s="13">
        <v>-100</v>
      </c>
      <c r="L17" s="13">
        <v>-100</v>
      </c>
      <c r="M17" s="13">
        <v>-100</v>
      </c>
      <c r="N17" s="13">
        <v>-100</v>
      </c>
      <c r="O17" s="13">
        <v>-125</v>
      </c>
      <c r="P17" s="13">
        <v>-125</v>
      </c>
      <c r="Q17" s="15">
        <v>-150</v>
      </c>
      <c r="R17" s="14">
        <v>150</v>
      </c>
      <c r="S17" s="13">
        <v>125</v>
      </c>
      <c r="T17" s="13">
        <v>125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3">
        <v>100</v>
      </c>
      <c r="AB17" s="13">
        <v>100</v>
      </c>
      <c r="AC17" s="16">
        <v>100</v>
      </c>
      <c r="AD17" s="13">
        <v>100</v>
      </c>
      <c r="AE17" s="13">
        <v>100</v>
      </c>
      <c r="AF17" s="13">
        <v>100</v>
      </c>
      <c r="AG17" s="13">
        <v>100</v>
      </c>
      <c r="AH17" s="13">
        <v>100</v>
      </c>
      <c r="AI17" s="13">
        <v>100</v>
      </c>
      <c r="AJ17" s="13">
        <v>100</v>
      </c>
      <c r="AK17" s="13">
        <v>100</v>
      </c>
      <c r="AL17" s="13">
        <v>100</v>
      </c>
      <c r="AM17" s="13">
        <v>100</v>
      </c>
      <c r="AN17" s="13">
        <v>100</v>
      </c>
      <c r="AO17" s="13">
        <v>100</v>
      </c>
      <c r="AP17" s="13">
        <v>100</v>
      </c>
      <c r="AQ17" s="13">
        <v>100</v>
      </c>
      <c r="AR17" s="13">
        <v>100</v>
      </c>
      <c r="AS17" s="13">
        <v>100</v>
      </c>
      <c r="AT17" s="13">
        <v>100</v>
      </c>
      <c r="AU17" s="13">
        <v>100</v>
      </c>
      <c r="AV17" s="13">
        <v>100</v>
      </c>
      <c r="AW17" s="13">
        <v>100</v>
      </c>
      <c r="AX17" s="13">
        <v>100</v>
      </c>
      <c r="AY17" s="13">
        <v>100</v>
      </c>
      <c r="AZ17" s="13">
        <v>100</v>
      </c>
      <c r="BA17" s="13">
        <v>100</v>
      </c>
      <c r="BB17" s="13">
        <v>100</v>
      </c>
      <c r="BC17" s="13">
        <v>100</v>
      </c>
      <c r="BD17" s="13">
        <v>100</v>
      </c>
      <c r="BE17" s="13">
        <v>100</v>
      </c>
      <c r="BF17" s="13">
        <v>100</v>
      </c>
      <c r="BG17" s="13">
        <v>100</v>
      </c>
      <c r="BH17" s="13">
        <v>100</v>
      </c>
      <c r="BI17" s="13">
        <v>100</v>
      </c>
      <c r="BJ17" s="13">
        <v>100</v>
      </c>
      <c r="BK17" s="13">
        <v>100</v>
      </c>
      <c r="BL17" s="13">
        <v>100</v>
      </c>
      <c r="BM17" s="13">
        <v>100</v>
      </c>
      <c r="BN17" s="13">
        <v>100</v>
      </c>
    </row>
    <row r="18" spans="1:66" x14ac:dyDescent="0.25">
      <c r="A18" s="64" t="s">
        <v>5</v>
      </c>
      <c r="B18" s="64"/>
      <c r="C18" s="2">
        <f t="shared" ref="C18" si="0">C17+D18</f>
        <v>-1600</v>
      </c>
      <c r="D18" s="2">
        <f t="shared" ref="D18" si="1">D17+E18</f>
        <v>-1500</v>
      </c>
      <c r="E18" s="2">
        <f t="shared" ref="E18" si="2">E17+F18</f>
        <v>-1400</v>
      </c>
      <c r="F18" s="2">
        <f t="shared" ref="F18" si="3">F17+G18</f>
        <v>-1300</v>
      </c>
      <c r="G18" s="2">
        <f t="shared" ref="G18" si="4">G17+H18</f>
        <v>-1200</v>
      </c>
      <c r="H18" s="2">
        <f t="shared" ref="H18" si="5">H17+I18</f>
        <v>-1100</v>
      </c>
      <c r="I18" s="2">
        <f t="shared" ref="I18" si="6">I17+J18</f>
        <v>-1000</v>
      </c>
      <c r="J18" s="2">
        <f t="shared" ref="J18:O18" si="7">J17+K18</f>
        <v>-900</v>
      </c>
      <c r="K18" s="2">
        <f t="shared" si="7"/>
        <v>-800</v>
      </c>
      <c r="L18" s="2">
        <f t="shared" si="7"/>
        <v>-700</v>
      </c>
      <c r="M18" s="2">
        <f t="shared" si="7"/>
        <v>-600</v>
      </c>
      <c r="N18" s="2">
        <f t="shared" si="7"/>
        <v>-500</v>
      </c>
      <c r="O18" s="1">
        <f t="shared" si="7"/>
        <v>-400</v>
      </c>
      <c r="P18" s="2">
        <f>P17+Q18</f>
        <v>-275</v>
      </c>
      <c r="Q18" s="1">
        <f>Q17</f>
        <v>-150</v>
      </c>
      <c r="R18" s="2">
        <f>R17</f>
        <v>150</v>
      </c>
      <c r="S18" s="1">
        <f>S17+R18</f>
        <v>275</v>
      </c>
      <c r="T18" s="2">
        <f t="shared" ref="T18:BN18" si="8">T17+S18</f>
        <v>400</v>
      </c>
      <c r="U18" s="2">
        <f t="shared" si="8"/>
        <v>500</v>
      </c>
      <c r="V18" s="2">
        <f t="shared" ref="V18" si="9">V17+U18</f>
        <v>600</v>
      </c>
      <c r="W18" s="2">
        <f t="shared" ref="W18" si="10">W17+V18</f>
        <v>700</v>
      </c>
      <c r="X18" s="2">
        <f t="shared" ref="X18" si="11">X17+W18</f>
        <v>800</v>
      </c>
      <c r="Y18" s="2">
        <f t="shared" ref="Y18" si="12">Y17+X18</f>
        <v>900</v>
      </c>
      <c r="Z18" s="2">
        <f t="shared" ref="Z18" si="13">Z17+Y18</f>
        <v>1000</v>
      </c>
      <c r="AA18" s="2">
        <f t="shared" ref="AA18" si="14">AA17+Z18</f>
        <v>1100</v>
      </c>
      <c r="AB18" s="2">
        <f t="shared" ref="AB18" si="15">AB17+AA18</f>
        <v>1200</v>
      </c>
      <c r="AC18" s="2">
        <f t="shared" ref="AC18" si="16">AC17+AB18</f>
        <v>1300</v>
      </c>
      <c r="AD18" s="2">
        <f t="shared" si="8"/>
        <v>1400</v>
      </c>
      <c r="AE18" s="2">
        <f t="shared" si="8"/>
        <v>1500</v>
      </c>
      <c r="AF18" s="2">
        <f t="shared" si="8"/>
        <v>1600</v>
      </c>
      <c r="AG18" s="2">
        <f t="shared" si="8"/>
        <v>1700</v>
      </c>
      <c r="AH18" s="2">
        <f t="shared" si="8"/>
        <v>1800</v>
      </c>
      <c r="AI18" s="2">
        <f t="shared" si="8"/>
        <v>1900</v>
      </c>
      <c r="AJ18" s="2">
        <f t="shared" si="8"/>
        <v>2000</v>
      </c>
      <c r="AK18" s="2">
        <f t="shared" si="8"/>
        <v>2100</v>
      </c>
      <c r="AL18" s="2">
        <f t="shared" si="8"/>
        <v>2200</v>
      </c>
      <c r="AM18" s="2">
        <f t="shared" si="8"/>
        <v>2300</v>
      </c>
      <c r="AN18" s="2">
        <f t="shared" si="8"/>
        <v>2400</v>
      </c>
      <c r="AO18" s="2">
        <f t="shared" si="8"/>
        <v>2500</v>
      </c>
      <c r="AP18" s="2">
        <f t="shared" si="8"/>
        <v>2600</v>
      </c>
      <c r="AQ18" s="2">
        <f t="shared" si="8"/>
        <v>2700</v>
      </c>
      <c r="AR18" s="2">
        <f t="shared" si="8"/>
        <v>2800</v>
      </c>
      <c r="AS18" s="2">
        <f t="shared" si="8"/>
        <v>2900</v>
      </c>
      <c r="AT18" s="2">
        <f t="shared" si="8"/>
        <v>3000</v>
      </c>
      <c r="AU18" s="2">
        <f t="shared" si="8"/>
        <v>3100</v>
      </c>
      <c r="AV18" s="2">
        <f t="shared" si="8"/>
        <v>3200</v>
      </c>
      <c r="AW18" s="2">
        <f t="shared" si="8"/>
        <v>3300</v>
      </c>
      <c r="AX18" s="2">
        <f t="shared" si="8"/>
        <v>3400</v>
      </c>
      <c r="AY18" s="2">
        <f t="shared" si="8"/>
        <v>3500</v>
      </c>
      <c r="AZ18" s="2">
        <f t="shared" si="8"/>
        <v>3600</v>
      </c>
      <c r="BA18" s="2">
        <f t="shared" si="8"/>
        <v>3700</v>
      </c>
      <c r="BB18" s="2">
        <f t="shared" si="8"/>
        <v>3800</v>
      </c>
      <c r="BC18" s="2">
        <f t="shared" si="8"/>
        <v>3900</v>
      </c>
      <c r="BD18" s="2">
        <f t="shared" si="8"/>
        <v>4000</v>
      </c>
      <c r="BE18" s="2">
        <f t="shared" si="8"/>
        <v>4100</v>
      </c>
      <c r="BF18" s="2">
        <f t="shared" si="8"/>
        <v>4200</v>
      </c>
      <c r="BG18" s="2">
        <f t="shared" si="8"/>
        <v>4300</v>
      </c>
      <c r="BH18" s="2">
        <f t="shared" si="8"/>
        <v>4400</v>
      </c>
      <c r="BI18" s="2">
        <f t="shared" si="8"/>
        <v>4500</v>
      </c>
      <c r="BJ18" s="2">
        <f t="shared" si="8"/>
        <v>4600</v>
      </c>
      <c r="BK18" s="2">
        <f t="shared" si="8"/>
        <v>4700</v>
      </c>
      <c r="BL18" s="2">
        <f t="shared" si="8"/>
        <v>4800</v>
      </c>
      <c r="BM18" s="2">
        <f t="shared" si="8"/>
        <v>4900</v>
      </c>
      <c r="BN18" s="2">
        <f t="shared" si="8"/>
        <v>5000</v>
      </c>
    </row>
    <row r="19" spans="1:66" s="20" customFormat="1" x14ac:dyDescent="0.25">
      <c r="A19" s="63" t="s">
        <v>11</v>
      </c>
      <c r="B19" s="63"/>
      <c r="C19" s="20">
        <v>0</v>
      </c>
      <c r="D19" s="20">
        <v>0</v>
      </c>
      <c r="E19" s="21">
        <v>0</v>
      </c>
      <c r="F19" s="23">
        <v>-1</v>
      </c>
      <c r="G19" s="23">
        <v>-13</v>
      </c>
      <c r="H19" s="23">
        <v>-16</v>
      </c>
      <c r="I19" s="23">
        <v>-21</v>
      </c>
      <c r="J19" s="23">
        <v>-36</v>
      </c>
      <c r="K19" s="23">
        <v>-47</v>
      </c>
      <c r="L19" s="23">
        <v>-48</v>
      </c>
      <c r="M19" s="23">
        <v>-55</v>
      </c>
      <c r="N19" s="23">
        <v>-61</v>
      </c>
      <c r="O19" s="22">
        <v>-59</v>
      </c>
      <c r="P19" s="23">
        <v>-99</v>
      </c>
      <c r="Q19" s="22">
        <v>-117</v>
      </c>
      <c r="R19" s="20">
        <v>112</v>
      </c>
      <c r="S19" s="22">
        <v>130</v>
      </c>
      <c r="T19" s="23">
        <v>136</v>
      </c>
      <c r="U19" s="23">
        <v>127</v>
      </c>
      <c r="V19" s="23">
        <v>108</v>
      </c>
      <c r="W19" s="23">
        <v>107</v>
      </c>
      <c r="X19" s="23">
        <v>100</v>
      </c>
      <c r="Y19" s="23">
        <v>95</v>
      </c>
      <c r="Z19" s="23">
        <v>94</v>
      </c>
      <c r="AA19" s="23">
        <v>84</v>
      </c>
      <c r="AB19" s="23">
        <v>78</v>
      </c>
      <c r="AC19" s="22">
        <v>61</v>
      </c>
      <c r="AD19" s="20">
        <v>86</v>
      </c>
      <c r="AE19" s="20">
        <v>85</v>
      </c>
      <c r="AF19" s="20">
        <v>81</v>
      </c>
      <c r="AG19" s="20">
        <v>64</v>
      </c>
      <c r="AH19" s="20">
        <v>52</v>
      </c>
      <c r="AI19" s="20">
        <v>37</v>
      </c>
      <c r="AJ19" s="20">
        <v>31</v>
      </c>
      <c r="AK19" s="20">
        <v>25</v>
      </c>
      <c r="AL19" s="20">
        <v>21</v>
      </c>
      <c r="AM19" s="20">
        <v>16</v>
      </c>
      <c r="AN19" s="20">
        <v>13</v>
      </c>
      <c r="AO19" s="20">
        <v>11</v>
      </c>
      <c r="AP19" s="20">
        <v>10</v>
      </c>
      <c r="AQ19" s="20">
        <v>9</v>
      </c>
      <c r="AR19" s="20">
        <v>8</v>
      </c>
      <c r="AS19" s="20">
        <v>7</v>
      </c>
      <c r="AT19" s="20">
        <v>7</v>
      </c>
      <c r="AU19" s="20">
        <v>6</v>
      </c>
      <c r="AV19" s="20">
        <v>5</v>
      </c>
      <c r="AW19" s="20">
        <v>5</v>
      </c>
      <c r="AX19" s="20">
        <v>5</v>
      </c>
      <c r="AY19" s="20">
        <v>4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2</v>
      </c>
      <c r="BG19" s="20">
        <v>2</v>
      </c>
      <c r="BH19" s="20">
        <v>2</v>
      </c>
      <c r="BI19" s="20">
        <v>2</v>
      </c>
      <c r="BJ19" s="20">
        <v>2</v>
      </c>
      <c r="BK19" s="20">
        <v>2</v>
      </c>
      <c r="BL19" s="20">
        <v>2</v>
      </c>
      <c r="BM19" s="20">
        <v>1</v>
      </c>
      <c r="BN19" s="20">
        <v>1</v>
      </c>
    </row>
    <row r="20" spans="1:66" s="20" customFormat="1" x14ac:dyDescent="0.25">
      <c r="A20" s="63" t="s">
        <v>6</v>
      </c>
      <c r="B20" s="63"/>
      <c r="C20" s="20">
        <v>0</v>
      </c>
      <c r="D20" s="20">
        <v>-4</v>
      </c>
      <c r="E20" s="21">
        <v>-230</v>
      </c>
      <c r="F20" s="23">
        <v>-250</v>
      </c>
      <c r="G20" s="23">
        <v>-179</v>
      </c>
      <c r="H20" s="23">
        <v>-191</v>
      </c>
      <c r="I20" s="23">
        <v>-189</v>
      </c>
      <c r="J20" s="23">
        <v>-186</v>
      </c>
      <c r="K20" s="23">
        <v>-195</v>
      </c>
      <c r="L20" s="23">
        <v>-195</v>
      </c>
      <c r="M20" s="23">
        <v>-200</v>
      </c>
      <c r="N20" s="23">
        <v>-205</v>
      </c>
      <c r="O20" s="22">
        <v>-210</v>
      </c>
      <c r="P20" s="23">
        <v>-194</v>
      </c>
      <c r="Q20" s="22">
        <v>-146</v>
      </c>
      <c r="R20" s="20">
        <v>54</v>
      </c>
      <c r="S20" s="22">
        <v>22</v>
      </c>
      <c r="T20" s="23">
        <v>-26</v>
      </c>
      <c r="U20" s="23">
        <v>-26</v>
      </c>
      <c r="V20" s="23">
        <v>-27</v>
      </c>
      <c r="W20" s="23">
        <v>-35</v>
      </c>
      <c r="X20" s="23">
        <v>-35</v>
      </c>
      <c r="Y20" s="23">
        <v>-35</v>
      </c>
      <c r="Z20" s="23">
        <v>-39</v>
      </c>
      <c r="AA20" s="23">
        <v>-46</v>
      </c>
      <c r="AB20" s="23">
        <v>-48</v>
      </c>
      <c r="AC20" s="22">
        <v>-55</v>
      </c>
      <c r="AD20" s="20">
        <v>-125</v>
      </c>
      <c r="AE20" s="20">
        <v>-112</v>
      </c>
      <c r="AF20" s="20">
        <v>-88</v>
      </c>
      <c r="AG20" s="20">
        <v>-73</v>
      </c>
      <c r="AH20" s="20">
        <v>-49</v>
      </c>
      <c r="AI20" s="20">
        <v>-36</v>
      </c>
      <c r="AJ20" s="20">
        <v>-30</v>
      </c>
      <c r="AK20" s="20">
        <v>-26</v>
      </c>
      <c r="AL20" s="20">
        <v>-19</v>
      </c>
      <c r="AM20" s="20">
        <v>-17</v>
      </c>
      <c r="AN20" s="20">
        <v>-13</v>
      </c>
      <c r="AO20" s="20">
        <v>-11</v>
      </c>
      <c r="AP20" s="20">
        <v>-10</v>
      </c>
      <c r="AQ20" s="20">
        <v>-9</v>
      </c>
      <c r="AR20" s="20">
        <v>-7</v>
      </c>
      <c r="AS20" s="20">
        <v>-7</v>
      </c>
      <c r="AT20" s="20">
        <v>-6</v>
      </c>
      <c r="AU20" s="20">
        <v>-5</v>
      </c>
      <c r="AV20" s="20">
        <v>-5</v>
      </c>
      <c r="AW20" s="20">
        <v>-5</v>
      </c>
      <c r="AX20" s="20">
        <v>-5</v>
      </c>
      <c r="AY20" s="20">
        <v>-4</v>
      </c>
      <c r="AZ20" s="20">
        <v>-3</v>
      </c>
      <c r="BA20" s="20">
        <v>-3</v>
      </c>
      <c r="BB20" s="20">
        <v>-3</v>
      </c>
      <c r="BC20" s="20">
        <v>-3</v>
      </c>
      <c r="BD20" s="20">
        <v>-3</v>
      </c>
      <c r="BE20" s="20">
        <v>-3</v>
      </c>
      <c r="BF20" s="20">
        <v>-2</v>
      </c>
      <c r="BG20" s="20">
        <v>-2</v>
      </c>
      <c r="BH20" s="20">
        <v>-2</v>
      </c>
      <c r="BI20" s="20">
        <v>-2</v>
      </c>
      <c r="BJ20" s="20">
        <v>-2</v>
      </c>
      <c r="BK20" s="20">
        <v>-2</v>
      </c>
      <c r="BL20" s="20">
        <v>-2</v>
      </c>
      <c r="BM20" s="20">
        <v>-1</v>
      </c>
      <c r="BN20" s="20">
        <v>-1</v>
      </c>
    </row>
    <row r="21" spans="1:66" s="20" customFormat="1" x14ac:dyDescent="0.25">
      <c r="A21" s="63" t="s">
        <v>7</v>
      </c>
      <c r="B21" s="63"/>
      <c r="C21" s="20">
        <f t="shared" ref="C21:E21" si="17">C19-C20</f>
        <v>0</v>
      </c>
      <c r="D21" s="20">
        <f t="shared" si="17"/>
        <v>4</v>
      </c>
      <c r="E21" s="21">
        <f t="shared" si="17"/>
        <v>230</v>
      </c>
      <c r="F21" s="20">
        <f>F19-F20</f>
        <v>249</v>
      </c>
      <c r="G21" s="20">
        <f t="shared" ref="G21:Q21" si="18">G19-G20</f>
        <v>166</v>
      </c>
      <c r="H21" s="20">
        <f t="shared" si="18"/>
        <v>175</v>
      </c>
      <c r="I21" s="20">
        <f t="shared" si="18"/>
        <v>168</v>
      </c>
      <c r="J21" s="20">
        <f t="shared" si="18"/>
        <v>150</v>
      </c>
      <c r="K21" s="20">
        <f t="shared" si="18"/>
        <v>148</v>
      </c>
      <c r="L21" s="20">
        <f t="shared" si="18"/>
        <v>147</v>
      </c>
      <c r="M21" s="20">
        <f t="shared" si="18"/>
        <v>145</v>
      </c>
      <c r="N21" s="20">
        <f t="shared" si="18"/>
        <v>144</v>
      </c>
      <c r="O21" s="21">
        <f t="shared" si="18"/>
        <v>151</v>
      </c>
      <c r="P21" s="20">
        <f t="shared" si="18"/>
        <v>95</v>
      </c>
      <c r="Q21" s="21">
        <f t="shared" si="18"/>
        <v>29</v>
      </c>
      <c r="R21" s="20">
        <f t="shared" ref="R21:AC21" si="19">R19-R20</f>
        <v>58</v>
      </c>
      <c r="S21" s="21">
        <f t="shared" si="19"/>
        <v>108</v>
      </c>
      <c r="T21" s="20">
        <f t="shared" si="19"/>
        <v>162</v>
      </c>
      <c r="U21" s="20">
        <f t="shared" si="19"/>
        <v>153</v>
      </c>
      <c r="V21" s="20">
        <f t="shared" si="19"/>
        <v>135</v>
      </c>
      <c r="W21" s="20">
        <f t="shared" si="19"/>
        <v>142</v>
      </c>
      <c r="X21" s="20">
        <f t="shared" si="19"/>
        <v>135</v>
      </c>
      <c r="Y21" s="20">
        <f t="shared" si="19"/>
        <v>130</v>
      </c>
      <c r="Z21" s="20">
        <f t="shared" si="19"/>
        <v>133</v>
      </c>
      <c r="AA21" s="20">
        <f t="shared" si="19"/>
        <v>130</v>
      </c>
      <c r="AB21" s="20">
        <f t="shared" si="19"/>
        <v>126</v>
      </c>
      <c r="AC21" s="21">
        <f t="shared" si="19"/>
        <v>116</v>
      </c>
      <c r="AD21" s="20">
        <f t="shared" ref="AD21:BK21" si="20">AD19-AD20</f>
        <v>211</v>
      </c>
      <c r="AE21" s="20">
        <f t="shared" si="20"/>
        <v>197</v>
      </c>
      <c r="AF21" s="20">
        <f t="shared" si="20"/>
        <v>169</v>
      </c>
      <c r="AG21" s="20">
        <f t="shared" si="20"/>
        <v>137</v>
      </c>
      <c r="AH21" s="20">
        <f t="shared" si="20"/>
        <v>101</v>
      </c>
      <c r="AI21" s="20">
        <f t="shared" si="20"/>
        <v>73</v>
      </c>
      <c r="AJ21" s="20">
        <f t="shared" si="20"/>
        <v>61</v>
      </c>
      <c r="AK21" s="20">
        <f t="shared" si="20"/>
        <v>51</v>
      </c>
      <c r="AL21" s="20">
        <f t="shared" si="20"/>
        <v>40</v>
      </c>
      <c r="AM21" s="20">
        <f t="shared" si="20"/>
        <v>33</v>
      </c>
      <c r="AN21" s="20">
        <f t="shared" si="20"/>
        <v>26</v>
      </c>
      <c r="AO21" s="20">
        <f t="shared" si="20"/>
        <v>22</v>
      </c>
      <c r="AP21" s="20">
        <f t="shared" si="20"/>
        <v>20</v>
      </c>
      <c r="AQ21" s="20">
        <f t="shared" si="20"/>
        <v>18</v>
      </c>
      <c r="AR21" s="20">
        <f t="shared" si="20"/>
        <v>15</v>
      </c>
      <c r="AS21" s="20">
        <f t="shared" si="20"/>
        <v>14</v>
      </c>
      <c r="AT21" s="20">
        <f t="shared" si="20"/>
        <v>13</v>
      </c>
      <c r="AU21" s="20">
        <f t="shared" si="20"/>
        <v>11</v>
      </c>
      <c r="AV21" s="20">
        <f t="shared" si="20"/>
        <v>10</v>
      </c>
      <c r="AW21" s="20">
        <f t="shared" si="20"/>
        <v>10</v>
      </c>
      <c r="AX21" s="20">
        <f t="shared" si="20"/>
        <v>10</v>
      </c>
      <c r="AY21" s="20">
        <f t="shared" si="20"/>
        <v>8</v>
      </c>
      <c r="AZ21" s="20">
        <f t="shared" si="20"/>
        <v>6</v>
      </c>
      <c r="BA21" s="20">
        <f t="shared" si="20"/>
        <v>6</v>
      </c>
      <c r="BB21" s="20">
        <f t="shared" si="20"/>
        <v>6</v>
      </c>
      <c r="BC21" s="20">
        <f t="shared" si="20"/>
        <v>6</v>
      </c>
      <c r="BD21" s="20">
        <f t="shared" si="20"/>
        <v>6</v>
      </c>
      <c r="BE21" s="20">
        <f t="shared" si="20"/>
        <v>6</v>
      </c>
      <c r="BF21" s="20">
        <f t="shared" si="20"/>
        <v>4</v>
      </c>
      <c r="BG21" s="20">
        <f t="shared" si="20"/>
        <v>4</v>
      </c>
      <c r="BH21" s="20">
        <f t="shared" si="20"/>
        <v>4</v>
      </c>
      <c r="BI21" s="20">
        <f t="shared" si="20"/>
        <v>4</v>
      </c>
      <c r="BJ21" s="20">
        <f t="shared" si="20"/>
        <v>4</v>
      </c>
      <c r="BK21" s="20">
        <f t="shared" si="20"/>
        <v>4</v>
      </c>
      <c r="BL21" s="20">
        <f t="shared" ref="BL21:BN21" si="21">BL19-BL20</f>
        <v>4</v>
      </c>
      <c r="BM21" s="20">
        <f t="shared" si="21"/>
        <v>2</v>
      </c>
      <c r="BN21" s="20">
        <f t="shared" si="21"/>
        <v>2</v>
      </c>
    </row>
    <row r="22" spans="1:66" x14ac:dyDescent="0.25">
      <c r="A22" s="65" t="s">
        <v>0</v>
      </c>
      <c r="B22" s="65"/>
      <c r="C22" s="11"/>
      <c r="D22" s="11"/>
      <c r="E22" s="3"/>
      <c r="F22" s="2">
        <v>104</v>
      </c>
      <c r="G22" s="2">
        <v>104</v>
      </c>
      <c r="H22" s="2">
        <v>104</v>
      </c>
      <c r="I22" s="2">
        <v>104</v>
      </c>
      <c r="J22" s="2">
        <v>104</v>
      </c>
      <c r="K22" s="2">
        <v>104</v>
      </c>
      <c r="L22" s="2">
        <v>104</v>
      </c>
      <c r="M22" s="2">
        <v>104</v>
      </c>
      <c r="N22" s="2">
        <v>104</v>
      </c>
      <c r="O22" s="2">
        <v>104</v>
      </c>
      <c r="P22" s="2">
        <v>125</v>
      </c>
      <c r="Q22" s="1">
        <v>160</v>
      </c>
      <c r="R22" s="2">
        <v>160</v>
      </c>
      <c r="S22" s="1">
        <v>125</v>
      </c>
      <c r="T22" s="2">
        <v>104</v>
      </c>
      <c r="U22" s="2">
        <v>104</v>
      </c>
      <c r="V22" s="2">
        <v>104</v>
      </c>
      <c r="W22" s="2">
        <v>104</v>
      </c>
      <c r="X22" s="2">
        <v>104</v>
      </c>
      <c r="Y22" s="2">
        <v>104</v>
      </c>
      <c r="Z22" s="2">
        <v>104</v>
      </c>
      <c r="AA22" s="2">
        <v>104</v>
      </c>
      <c r="AB22" s="2">
        <v>104</v>
      </c>
      <c r="AC22" s="2">
        <v>104</v>
      </c>
    </row>
    <row r="23" spans="1:66" x14ac:dyDescent="0.25">
      <c r="A23" s="65" t="s">
        <v>2</v>
      </c>
      <c r="B23" s="65"/>
      <c r="C23" s="11"/>
      <c r="D23" s="11"/>
      <c r="E23" s="3"/>
      <c r="F23" s="5">
        <f>PI()*(F22/2000)*(F22/2000)</f>
        <v>8.4948665353068008E-3</v>
      </c>
      <c r="G23" s="5">
        <f t="shared" ref="G23:AC23" si="22">PI()*(G22/2000)*(G22/2000)</f>
        <v>8.4948665353068008E-3</v>
      </c>
      <c r="H23" s="5">
        <f t="shared" si="22"/>
        <v>8.4948665353068008E-3</v>
      </c>
      <c r="I23" s="5">
        <f t="shared" si="22"/>
        <v>8.4948665353068008E-3</v>
      </c>
      <c r="J23" s="5">
        <f t="shared" si="22"/>
        <v>8.4948665353068008E-3</v>
      </c>
      <c r="K23" s="5">
        <f t="shared" si="22"/>
        <v>8.4948665353068008E-3</v>
      </c>
      <c r="L23" s="5">
        <f t="shared" si="22"/>
        <v>8.4948665353068008E-3</v>
      </c>
      <c r="M23" s="5">
        <f t="shared" si="22"/>
        <v>8.4948665353068008E-3</v>
      </c>
      <c r="N23" s="5">
        <f t="shared" si="22"/>
        <v>8.4948665353068008E-3</v>
      </c>
      <c r="O23" s="4">
        <f t="shared" si="22"/>
        <v>8.4948665353068008E-3</v>
      </c>
      <c r="P23" s="5">
        <f t="shared" si="22"/>
        <v>1.2271846303085129E-2</v>
      </c>
      <c r="Q23" s="4">
        <f t="shared" si="22"/>
        <v>2.0106192982974679E-2</v>
      </c>
      <c r="R23" s="5">
        <f t="shared" si="22"/>
        <v>2.0106192982974679E-2</v>
      </c>
      <c r="S23" s="4">
        <f t="shared" si="22"/>
        <v>1.2271846303085129E-2</v>
      </c>
      <c r="T23" s="5">
        <f t="shared" si="22"/>
        <v>8.4948665353068008E-3</v>
      </c>
      <c r="U23" s="5">
        <f t="shared" si="22"/>
        <v>8.4948665353068008E-3</v>
      </c>
      <c r="V23" s="5">
        <f t="shared" si="22"/>
        <v>8.4948665353068008E-3</v>
      </c>
      <c r="W23" s="5">
        <f t="shared" si="22"/>
        <v>8.4948665353068008E-3</v>
      </c>
      <c r="X23" s="5">
        <f t="shared" si="22"/>
        <v>8.4948665353068008E-3</v>
      </c>
      <c r="Y23" s="5">
        <f t="shared" si="22"/>
        <v>8.4948665353068008E-3</v>
      </c>
      <c r="Z23" s="5">
        <f t="shared" si="22"/>
        <v>8.4948665353068008E-3</v>
      </c>
      <c r="AA23" s="5">
        <f t="shared" si="22"/>
        <v>8.4948665353068008E-3</v>
      </c>
      <c r="AB23" s="5">
        <f t="shared" si="22"/>
        <v>8.4948665353068008E-3</v>
      </c>
      <c r="AC23" s="4">
        <f t="shared" si="22"/>
        <v>8.4948665353068008E-3</v>
      </c>
    </row>
    <row r="24" spans="1:66" x14ac:dyDescent="0.25">
      <c r="A24" s="64" t="s">
        <v>1</v>
      </c>
      <c r="B24" s="64"/>
      <c r="C24" s="6">
        <f t="shared" ref="C24:E24" si="23">((2*C21)/$D$2)^0.5</f>
        <v>0</v>
      </c>
      <c r="D24" s="6">
        <f t="shared" si="23"/>
        <v>2.5943936067930862</v>
      </c>
      <c r="E24" s="6">
        <f t="shared" si="23"/>
        <v>19.672963573155627</v>
      </c>
      <c r="F24" s="6">
        <f>((2*F21)/$D$2)^0.5</f>
        <v>20.469420293179049</v>
      </c>
      <c r="G24" s="6">
        <f t="shared" ref="G24:BN24" si="24">((2*G21)/$D$2)^0.5</f>
        <v>16.713211682953304</v>
      </c>
      <c r="H24" s="6">
        <f t="shared" si="24"/>
        <v>17.160300716475998</v>
      </c>
      <c r="I24" s="6">
        <f t="shared" si="24"/>
        <v>16.813592235233113</v>
      </c>
      <c r="J24" s="6">
        <f t="shared" si="24"/>
        <v>15.887351321454796</v>
      </c>
      <c r="K24" s="6">
        <f t="shared" si="24"/>
        <v>15.781080220246237</v>
      </c>
      <c r="L24" s="6">
        <f t="shared" si="24"/>
        <v>15.727675396291239</v>
      </c>
      <c r="M24" s="6">
        <f t="shared" si="24"/>
        <v>15.620317995406507</v>
      </c>
      <c r="N24" s="6">
        <f t="shared" si="24"/>
        <v>15.566361640758517</v>
      </c>
      <c r="O24" s="6">
        <f t="shared" si="24"/>
        <v>15.940221189120107</v>
      </c>
      <c r="P24" s="6">
        <f t="shared" si="24"/>
        <v>12.643510467449691</v>
      </c>
      <c r="Q24" s="6">
        <f t="shared" si="24"/>
        <v>6.9856185735784395</v>
      </c>
      <c r="R24" s="6">
        <f t="shared" si="24"/>
        <v>9.8791565283200242</v>
      </c>
      <c r="S24" s="6">
        <f t="shared" si="24"/>
        <v>13.48086462539249</v>
      </c>
      <c r="T24" s="6">
        <f t="shared" si="24"/>
        <v>16.510619811873749</v>
      </c>
      <c r="U24" s="6">
        <f t="shared" si="24"/>
        <v>16.0454383128526</v>
      </c>
      <c r="V24" s="6">
        <f t="shared" si="24"/>
        <v>15.072064848924924</v>
      </c>
      <c r="W24" s="6">
        <f t="shared" si="24"/>
        <v>15.457883931424565</v>
      </c>
      <c r="X24" s="6">
        <f t="shared" si="24"/>
        <v>15.072064848924924</v>
      </c>
      <c r="Y24" s="6">
        <f t="shared" si="24"/>
        <v>14.790319167498964</v>
      </c>
      <c r="Z24" s="6">
        <f t="shared" si="24"/>
        <v>14.960003332777498</v>
      </c>
      <c r="AA24" s="6">
        <f t="shared" si="24"/>
        <v>14.790319167498964</v>
      </c>
      <c r="AB24" s="6">
        <f t="shared" si="24"/>
        <v>14.560998004584659</v>
      </c>
      <c r="AC24" s="6">
        <f t="shared" si="24"/>
        <v>13.971237147156879</v>
      </c>
      <c r="AD24" s="6">
        <f t="shared" si="24"/>
        <v>18.842871977557088</v>
      </c>
      <c r="AE24" s="6">
        <f t="shared" si="24"/>
        <v>18.207024762662769</v>
      </c>
      <c r="AF24" s="6">
        <f t="shared" si="24"/>
        <v>16.863558444155061</v>
      </c>
      <c r="AG24" s="6">
        <f t="shared" si="24"/>
        <v>15.183299308901301</v>
      </c>
      <c r="AH24" s="6">
        <f t="shared" si="24"/>
        <v>13.036666530250866</v>
      </c>
      <c r="AI24" s="6">
        <f t="shared" si="24"/>
        <v>11.083254346633993</v>
      </c>
      <c r="AJ24" s="6">
        <f t="shared" si="24"/>
        <v>10.131430913314999</v>
      </c>
      <c r="AK24" s="6">
        <f t="shared" si="24"/>
        <v>9.263838129190983</v>
      </c>
      <c r="AL24" s="6">
        <f t="shared" si="24"/>
        <v>8.2041929444454436</v>
      </c>
      <c r="AM24" s="6">
        <f t="shared" si="24"/>
        <v>7.4518283020003162</v>
      </c>
      <c r="AN24" s="6">
        <f t="shared" si="24"/>
        <v>6.6144318134891567</v>
      </c>
      <c r="AO24" s="6">
        <f t="shared" si="24"/>
        <v>6.0843923302437206</v>
      </c>
      <c r="AP24" s="6">
        <f t="shared" si="24"/>
        <v>5.801240465180201</v>
      </c>
      <c r="AQ24" s="6">
        <f t="shared" si="24"/>
        <v>5.5035399372912499</v>
      </c>
      <c r="AR24" s="6">
        <f t="shared" si="24"/>
        <v>5.0240216163083078</v>
      </c>
      <c r="AS24" s="6">
        <f t="shared" si="24"/>
        <v>4.8536660015282198</v>
      </c>
      <c r="AT24" s="6">
        <f t="shared" si="24"/>
        <v>4.6771095890142158</v>
      </c>
      <c r="AU24" s="6">
        <f t="shared" si="24"/>
        <v>4.3023150761147546</v>
      </c>
      <c r="AV24" s="6">
        <f t="shared" si="24"/>
        <v>4.1020964722227218</v>
      </c>
      <c r="AW24" s="6">
        <f t="shared" si="24"/>
        <v>4.1020964722227218</v>
      </c>
      <c r="AX24" s="6">
        <f t="shared" si="24"/>
        <v>4.1020964722227218</v>
      </c>
      <c r="AY24" s="6">
        <f t="shared" si="24"/>
        <v>3.669026624860833</v>
      </c>
      <c r="AZ24" s="6">
        <f t="shared" si="24"/>
        <v>3.1774702642909594</v>
      </c>
      <c r="BA24" s="6">
        <f t="shared" si="24"/>
        <v>3.1774702642909594</v>
      </c>
      <c r="BB24" s="6">
        <f t="shared" si="24"/>
        <v>3.1774702642909594</v>
      </c>
      <c r="BC24" s="6">
        <f t="shared" si="24"/>
        <v>3.1774702642909594</v>
      </c>
      <c r="BD24" s="6">
        <f t="shared" si="24"/>
        <v>3.1774702642909594</v>
      </c>
      <c r="BE24" s="6">
        <f t="shared" si="24"/>
        <v>3.1774702642909594</v>
      </c>
      <c r="BF24" s="6">
        <f t="shared" si="24"/>
        <v>2.5943936067930862</v>
      </c>
      <c r="BG24" s="6">
        <f t="shared" si="24"/>
        <v>2.5943936067930862</v>
      </c>
      <c r="BH24" s="6">
        <f t="shared" si="24"/>
        <v>2.5943936067930862</v>
      </c>
      <c r="BI24" s="6">
        <f t="shared" si="24"/>
        <v>2.5943936067930862</v>
      </c>
      <c r="BJ24" s="6">
        <f t="shared" si="24"/>
        <v>2.5943936067930862</v>
      </c>
      <c r="BK24" s="6">
        <f t="shared" si="24"/>
        <v>2.5943936067930862</v>
      </c>
      <c r="BL24" s="6">
        <f t="shared" si="24"/>
        <v>2.5943936067930862</v>
      </c>
      <c r="BM24" s="6">
        <f t="shared" si="24"/>
        <v>1.8345133124304165</v>
      </c>
      <c r="BN24" s="6">
        <f t="shared" si="24"/>
        <v>1.8345133124304165</v>
      </c>
    </row>
    <row r="25" spans="1:66" x14ac:dyDescent="0.25">
      <c r="A25" s="64" t="s">
        <v>3</v>
      </c>
      <c r="B25" s="64"/>
      <c r="F25" s="12">
        <f>3600*F23*F24</f>
        <v>625.9859764043639</v>
      </c>
      <c r="G25" s="12">
        <f t="shared" ref="G25:AC25" si="25">3600*G23*G24</f>
        <v>511.11540944286725</v>
      </c>
      <c r="H25" s="12">
        <f t="shared" si="25"/>
        <v>524.7880714518958</v>
      </c>
      <c r="I25" s="12">
        <f t="shared" si="25"/>
        <v>514.18519926255374</v>
      </c>
      <c r="J25" s="12">
        <f t="shared" si="25"/>
        <v>485.85934467103903</v>
      </c>
      <c r="K25" s="12">
        <f t="shared" si="25"/>
        <v>482.60941291426258</v>
      </c>
      <c r="L25" s="12">
        <f t="shared" si="25"/>
        <v>480.97621224764129</v>
      </c>
      <c r="M25" s="12">
        <f t="shared" si="25"/>
        <v>477.69305979610567</v>
      </c>
      <c r="N25" s="12">
        <f t="shared" si="25"/>
        <v>476.04299248282678</v>
      </c>
      <c r="O25" s="7">
        <f t="shared" si="25"/>
        <v>487.47618556144118</v>
      </c>
      <c r="P25" s="12">
        <f t="shared" si="25"/>
        <v>558.57318187676617</v>
      </c>
      <c r="Q25" s="7">
        <f t="shared" si="25"/>
        <v>505.63510252495348</v>
      </c>
      <c r="R25" s="12">
        <f t="shared" si="25"/>
        <v>715.07601960269972</v>
      </c>
      <c r="S25" s="7">
        <f t="shared" si="25"/>
        <v>595.56635537585009</v>
      </c>
      <c r="T25" s="12">
        <f t="shared" si="25"/>
        <v>504.91984218141522</v>
      </c>
      <c r="U25" s="12">
        <f t="shared" si="25"/>
        <v>490.69388508545217</v>
      </c>
      <c r="V25" s="12">
        <f t="shared" si="25"/>
        <v>460.92664549118263</v>
      </c>
      <c r="W25" s="12">
        <f t="shared" si="25"/>
        <v>472.72557929657495</v>
      </c>
      <c r="X25" s="12">
        <f t="shared" si="25"/>
        <v>460.92664549118263</v>
      </c>
      <c r="Y25" s="12">
        <f t="shared" si="25"/>
        <v>452.31043443297727</v>
      </c>
      <c r="Z25" s="12">
        <f t="shared" si="25"/>
        <v>457.49963404688322</v>
      </c>
      <c r="AA25" s="12">
        <f t="shared" si="25"/>
        <v>452.31043443297727</v>
      </c>
      <c r="AB25" s="12">
        <f t="shared" si="25"/>
        <v>445.2974448113352</v>
      </c>
      <c r="AC25" s="7">
        <f t="shared" si="25"/>
        <v>427.26166163358562</v>
      </c>
      <c r="AD25" s="12"/>
      <c r="AE25" s="12"/>
    </row>
    <row r="26" spans="1:66" x14ac:dyDescent="0.25">
      <c r="A26" s="64" t="s">
        <v>16</v>
      </c>
      <c r="B26" s="64"/>
      <c r="C26" s="18" t="e">
        <f t="shared" ref="C26:D26" si="26">(2*(($F$21*$F$23/C21)/3.14)^0.5)</f>
        <v>#DIV/0!</v>
      </c>
      <c r="D26" s="18">
        <f t="shared" si="26"/>
        <v>0.82075422966123857</v>
      </c>
      <c r="E26" s="18">
        <f>(2*(($F$21*$F$23/E21)/3.14)^0.5)</f>
        <v>0.1082378624991244</v>
      </c>
      <c r="Q26" s="1"/>
      <c r="AC26" s="18">
        <f>(2*((AC21*$AC$23/AC21)/3.14)^0.5)</f>
        <v>0.10402637181137273</v>
      </c>
      <c r="AD26" s="18">
        <f>(2*(($AC$21*$AC$23/AD21)/3.14)^0.5)</f>
        <v>7.7131400768739353E-2</v>
      </c>
      <c r="AE26" s="18">
        <f t="shared" ref="AE26:BN26" si="27">(2*(($AC$21*$AC$23/AE21)/3.14)^0.5)</f>
        <v>7.9825074611610966E-2</v>
      </c>
      <c r="AF26" s="18">
        <f t="shared" si="27"/>
        <v>8.6184485614229728E-2</v>
      </c>
      <c r="AG26" s="18">
        <f t="shared" si="27"/>
        <v>9.5722087839166345E-2</v>
      </c>
      <c r="AH26" s="18">
        <f t="shared" si="27"/>
        <v>0.11148379892685929</v>
      </c>
      <c r="AI26" s="18">
        <f t="shared" si="27"/>
        <v>0.13113270386837217</v>
      </c>
      <c r="AJ26" s="18">
        <f t="shared" si="27"/>
        <v>0.14345230427667791</v>
      </c>
      <c r="AK26" s="18">
        <f t="shared" si="27"/>
        <v>0.15688714438514573</v>
      </c>
      <c r="AL26" s="18">
        <f t="shared" si="27"/>
        <v>0.17715052778213813</v>
      </c>
      <c r="AM26" s="18">
        <f t="shared" si="27"/>
        <v>0.19503631206114475</v>
      </c>
      <c r="AN26" s="18">
        <f t="shared" si="27"/>
        <v>0.21972818695795701</v>
      </c>
      <c r="AO26" s="18">
        <f t="shared" si="27"/>
        <v>0.23886972293201653</v>
      </c>
      <c r="AP26" s="18">
        <f t="shared" si="27"/>
        <v>0.25052867897105152</v>
      </c>
      <c r="AQ26" s="18">
        <f t="shared" si="27"/>
        <v>0.26408041491388395</v>
      </c>
      <c r="AR26" s="18">
        <f t="shared" si="27"/>
        <v>0.28928560048731589</v>
      </c>
      <c r="AS26" s="18">
        <f t="shared" si="27"/>
        <v>0.29943904456495263</v>
      </c>
      <c r="AT26" s="18">
        <f t="shared" si="27"/>
        <v>0.31074258203159383</v>
      </c>
      <c r="AU26" s="18">
        <f t="shared" si="27"/>
        <v>0.33781280181076129</v>
      </c>
      <c r="AV26" s="18">
        <f t="shared" si="27"/>
        <v>0.35430105556427627</v>
      </c>
      <c r="AW26" s="18">
        <f t="shared" si="27"/>
        <v>0.35430105556427627</v>
      </c>
      <c r="AX26" s="18">
        <f t="shared" si="27"/>
        <v>0.35430105556427627</v>
      </c>
      <c r="AY26" s="18">
        <f t="shared" si="27"/>
        <v>0.3961206223708259</v>
      </c>
      <c r="AZ26" s="18">
        <f t="shared" si="27"/>
        <v>0.45740069591471683</v>
      </c>
      <c r="BA26" s="18">
        <f t="shared" si="27"/>
        <v>0.45740069591471683</v>
      </c>
      <c r="BB26" s="18">
        <f t="shared" si="27"/>
        <v>0.45740069591471683</v>
      </c>
      <c r="BC26" s="18">
        <f t="shared" si="27"/>
        <v>0.45740069591471683</v>
      </c>
      <c r="BD26" s="18">
        <f t="shared" si="27"/>
        <v>0.45740069591471683</v>
      </c>
      <c r="BE26" s="18">
        <f t="shared" si="27"/>
        <v>0.45740069591471683</v>
      </c>
      <c r="BF26" s="18">
        <f t="shared" si="27"/>
        <v>0.56019915649249319</v>
      </c>
      <c r="BG26" s="18">
        <f t="shared" si="27"/>
        <v>0.56019915649249319</v>
      </c>
      <c r="BH26" s="18">
        <f t="shared" si="27"/>
        <v>0.56019915649249319</v>
      </c>
      <c r="BI26" s="18">
        <f t="shared" si="27"/>
        <v>0.56019915649249319</v>
      </c>
      <c r="BJ26" s="18">
        <f t="shared" si="27"/>
        <v>0.56019915649249319</v>
      </c>
      <c r="BK26" s="18">
        <f t="shared" si="27"/>
        <v>0.56019915649249319</v>
      </c>
      <c r="BL26" s="18">
        <f t="shared" si="27"/>
        <v>0.56019915649249319</v>
      </c>
      <c r="BM26" s="18">
        <f t="shared" si="27"/>
        <v>0.79224124474165181</v>
      </c>
      <c r="BN26" s="18">
        <f t="shared" si="27"/>
        <v>0.79224124474165181</v>
      </c>
    </row>
    <row r="27" spans="1:66" x14ac:dyDescent="0.25">
      <c r="E27" s="1"/>
      <c r="Q27" s="1"/>
      <c r="AC27" s="1"/>
    </row>
    <row r="28" spans="1:66" x14ac:dyDescent="0.25">
      <c r="E28" s="1"/>
      <c r="Q28" s="1"/>
      <c r="AC28" s="1"/>
    </row>
    <row r="71" spans="2:7" x14ac:dyDescent="0.25">
      <c r="B71" s="2" t="s">
        <v>12</v>
      </c>
      <c r="C71" s="2">
        <v>18.600000000000001</v>
      </c>
      <c r="E71" s="2" t="s">
        <v>13</v>
      </c>
      <c r="F71" s="5">
        <f>T23</f>
        <v>8.4948665353068008E-3</v>
      </c>
      <c r="G71" s="18">
        <f>2*((F71)/3.14)^0.5</f>
        <v>0.10402637181137273</v>
      </c>
    </row>
    <row r="72" spans="2:7" x14ac:dyDescent="0.25">
      <c r="B72" s="2" t="s">
        <v>14</v>
      </c>
      <c r="C72" s="2">
        <v>9</v>
      </c>
      <c r="E72" s="2" t="s">
        <v>15</v>
      </c>
      <c r="F72" s="19">
        <f>C71*F71/C72</f>
        <v>1.7556057506300723E-2</v>
      </c>
      <c r="G72" s="18">
        <f>2*((F72)/3.14)^0.5</f>
        <v>0.14954733186060232</v>
      </c>
    </row>
    <row r="74" spans="2:7" x14ac:dyDescent="0.25">
      <c r="F74" s="5"/>
      <c r="G74" s="18"/>
    </row>
    <row r="75" spans="2:7" x14ac:dyDescent="0.25">
      <c r="F75" s="19"/>
      <c r="G75" s="18"/>
    </row>
  </sheetData>
  <mergeCells count="11">
    <mergeCell ref="A26:B26"/>
    <mergeCell ref="A25:B25"/>
    <mergeCell ref="A21:B21"/>
    <mergeCell ref="A22:B22"/>
    <mergeCell ref="A23:B23"/>
    <mergeCell ref="A24:B24"/>
    <mergeCell ref="A20:B20"/>
    <mergeCell ref="D3:E3"/>
    <mergeCell ref="P15:S15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74"/>
  <sheetViews>
    <sheetView zoomScaleNormal="100" workbookViewId="0">
      <selection activeCell="B34" sqref="B34"/>
    </sheetView>
  </sheetViews>
  <sheetFormatPr defaultColWidth="9.140625" defaultRowHeight="12.75" x14ac:dyDescent="0.2"/>
  <cols>
    <col min="1" max="1" width="11.140625" style="24" customWidth="1"/>
    <col min="2" max="2" width="9.140625" style="24" customWidth="1"/>
    <col min="3" max="5" width="5" style="24" customWidth="1"/>
    <col min="6" max="15" width="5.5703125" style="24" customWidth="1"/>
    <col min="16" max="16" width="7" style="24" customWidth="1"/>
    <col min="17" max="18" width="9" style="24" customWidth="1"/>
    <col min="19" max="19" width="7" style="24" customWidth="1"/>
    <col min="20" max="29" width="5.7109375" style="24" customWidth="1"/>
    <col min="30" max="44" width="5" style="24" customWidth="1"/>
    <col min="45" max="45" width="5.5703125" style="24" customWidth="1"/>
    <col min="46" max="46" width="6" style="24" customWidth="1"/>
    <col min="47" max="66" width="5" style="24" customWidth="1"/>
    <col min="67" max="16384" width="9.140625" style="24"/>
  </cols>
  <sheetData>
    <row r="1" spans="1:30" x14ac:dyDescent="0.2">
      <c r="A1" s="28" t="s">
        <v>10</v>
      </c>
      <c r="B1" s="29"/>
      <c r="C1" s="29"/>
      <c r="D1" s="29">
        <v>24</v>
      </c>
      <c r="E1" s="30"/>
      <c r="P1" s="24" t="s">
        <v>26</v>
      </c>
      <c r="S1" s="24" t="s">
        <v>26</v>
      </c>
    </row>
    <row r="2" spans="1:30" x14ac:dyDescent="0.2">
      <c r="A2" s="28" t="s">
        <v>8</v>
      </c>
      <c r="B2" s="29"/>
      <c r="C2" s="29"/>
      <c r="D2" s="29">
        <f>353/(273+D1)</f>
        <v>1.1885521885521886</v>
      </c>
      <c r="E2" s="30"/>
      <c r="P2" s="24">
        <v>-161</v>
      </c>
      <c r="Q2" s="24" t="s">
        <v>22</v>
      </c>
      <c r="R2" s="24" t="s">
        <v>18</v>
      </c>
      <c r="S2" s="24">
        <v>79</v>
      </c>
    </row>
    <row r="3" spans="1:30" x14ac:dyDescent="0.2">
      <c r="A3" s="24" t="s">
        <v>9</v>
      </c>
      <c r="D3" s="62">
        <v>102345</v>
      </c>
      <c r="E3" s="62"/>
      <c r="P3" s="24">
        <v>-196</v>
      </c>
      <c r="Q3" s="24" t="s">
        <v>23</v>
      </c>
      <c r="R3" s="24" t="s">
        <v>19</v>
      </c>
      <c r="S3" s="24">
        <v>118</v>
      </c>
    </row>
    <row r="4" spans="1:30" x14ac:dyDescent="0.2">
      <c r="D4" s="31"/>
      <c r="E4" s="31"/>
      <c r="P4" s="24">
        <v>-172</v>
      </c>
      <c r="Q4" s="24" t="s">
        <v>24</v>
      </c>
      <c r="R4" s="24" t="s">
        <v>20</v>
      </c>
      <c r="S4" s="24">
        <v>131</v>
      </c>
      <c r="T4" s="24">
        <v>137</v>
      </c>
      <c r="U4" s="24">
        <v>212</v>
      </c>
    </row>
    <row r="5" spans="1:30" x14ac:dyDescent="0.2">
      <c r="D5" s="31"/>
      <c r="E5" s="31"/>
      <c r="P5" s="24">
        <v>-168</v>
      </c>
      <c r="Q5" s="24" t="s">
        <v>25</v>
      </c>
      <c r="R5" s="24" t="s">
        <v>21</v>
      </c>
      <c r="S5" s="24">
        <v>130</v>
      </c>
    </row>
    <row r="6" spans="1:30" x14ac:dyDescent="0.2">
      <c r="D6" s="31"/>
      <c r="E6" s="31"/>
    </row>
    <row r="7" spans="1:30" x14ac:dyDescent="0.2">
      <c r="D7" s="31"/>
      <c r="E7" s="31"/>
    </row>
    <row r="8" spans="1:30" x14ac:dyDescent="0.2">
      <c r="D8" s="31"/>
      <c r="E8" s="31"/>
    </row>
    <row r="9" spans="1:30" x14ac:dyDescent="0.2">
      <c r="D9" s="31"/>
      <c r="E9" s="31"/>
    </row>
    <row r="10" spans="1:30" x14ac:dyDescent="0.2">
      <c r="C10" s="24" t="s">
        <v>31</v>
      </c>
      <c r="D10" s="31"/>
      <c r="E10" s="31"/>
      <c r="AD10" s="24" t="s">
        <v>31</v>
      </c>
    </row>
    <row r="11" spans="1:30" x14ac:dyDescent="0.2">
      <c r="D11" s="31"/>
      <c r="E11" s="31"/>
    </row>
    <row r="14" spans="1:30" x14ac:dyDescent="0.2">
      <c r="P14" s="24" t="s">
        <v>17</v>
      </c>
      <c r="R14" s="24">
        <f>Q20-R20</f>
        <v>-308</v>
      </c>
    </row>
    <row r="15" spans="1:30" x14ac:dyDescent="0.2">
      <c r="O15" s="32">
        <v>-1300</v>
      </c>
      <c r="P15" s="58" t="s">
        <v>4</v>
      </c>
      <c r="Q15" s="58"/>
      <c r="R15" s="58"/>
      <c r="S15" s="59"/>
      <c r="T15" s="24">
        <v>1300</v>
      </c>
    </row>
    <row r="16" spans="1:30" x14ac:dyDescent="0.2">
      <c r="F16" s="29">
        <v>-10</v>
      </c>
      <c r="G16" s="29">
        <v>-9</v>
      </c>
      <c r="H16" s="29">
        <v>-8</v>
      </c>
      <c r="I16" s="29">
        <v>-7</v>
      </c>
      <c r="J16" s="29">
        <v>-6</v>
      </c>
      <c r="K16" s="29">
        <v>-5</v>
      </c>
      <c r="L16" s="29">
        <v>-4</v>
      </c>
      <c r="M16" s="29">
        <v>-3</v>
      </c>
      <c r="N16" s="29">
        <v>-2</v>
      </c>
      <c r="O16" s="33">
        <v>-1</v>
      </c>
      <c r="P16" s="29">
        <v>-0.2</v>
      </c>
      <c r="Q16" s="33">
        <v>-0.1</v>
      </c>
      <c r="R16" s="29">
        <v>0.1</v>
      </c>
      <c r="S16" s="33">
        <v>0.2</v>
      </c>
      <c r="T16" s="29">
        <v>1</v>
      </c>
      <c r="U16" s="29">
        <v>2</v>
      </c>
      <c r="V16" s="29">
        <v>3</v>
      </c>
      <c r="W16" s="29">
        <v>4</v>
      </c>
      <c r="X16" s="29">
        <v>5</v>
      </c>
      <c r="Y16" s="29">
        <v>6</v>
      </c>
      <c r="Z16" s="29">
        <v>7</v>
      </c>
      <c r="AA16" s="29">
        <v>8</v>
      </c>
      <c r="AB16" s="29">
        <v>9</v>
      </c>
      <c r="AC16" s="29">
        <v>10</v>
      </c>
    </row>
    <row r="17" spans="1:66" s="34" customFormat="1" x14ac:dyDescent="0.2">
      <c r="E17" s="35"/>
      <c r="F17" s="36">
        <v>-100</v>
      </c>
      <c r="G17" s="36">
        <v>-100</v>
      </c>
      <c r="H17" s="36">
        <v>-100</v>
      </c>
      <c r="I17" s="36">
        <v>-100</v>
      </c>
      <c r="J17" s="36">
        <v>-100</v>
      </c>
      <c r="K17" s="36">
        <v>-100</v>
      </c>
      <c r="L17" s="36">
        <v>-100</v>
      </c>
      <c r="M17" s="36">
        <v>-100</v>
      </c>
      <c r="N17" s="36">
        <v>-100</v>
      </c>
      <c r="O17" s="37">
        <v>-100</v>
      </c>
      <c r="P17" s="36">
        <v>-150</v>
      </c>
      <c r="Q17" s="37">
        <v>-150</v>
      </c>
      <c r="R17" s="36">
        <v>150</v>
      </c>
      <c r="S17" s="37">
        <v>150</v>
      </c>
      <c r="T17" s="36">
        <v>100</v>
      </c>
      <c r="U17" s="36">
        <v>100</v>
      </c>
      <c r="V17" s="36">
        <v>100</v>
      </c>
      <c r="W17" s="36">
        <v>100</v>
      </c>
      <c r="X17" s="36">
        <v>100</v>
      </c>
      <c r="Y17" s="36">
        <v>100</v>
      </c>
      <c r="Z17" s="36">
        <v>100</v>
      </c>
      <c r="AA17" s="36">
        <v>100</v>
      </c>
      <c r="AB17" s="36">
        <v>100</v>
      </c>
      <c r="AC17" s="37">
        <v>100</v>
      </c>
    </row>
    <row r="18" spans="1:66" x14ac:dyDescent="0.2">
      <c r="A18" s="58" t="s">
        <v>5</v>
      </c>
      <c r="B18" s="58"/>
      <c r="E18" s="32"/>
      <c r="F18" s="29">
        <f t="shared" ref="F18:O18" si="0">F17+G18</f>
        <v>-1300</v>
      </c>
      <c r="G18" s="29">
        <f t="shared" si="0"/>
        <v>-1200</v>
      </c>
      <c r="H18" s="29">
        <f t="shared" si="0"/>
        <v>-1100</v>
      </c>
      <c r="I18" s="29">
        <f t="shared" si="0"/>
        <v>-1000</v>
      </c>
      <c r="J18" s="29">
        <f t="shared" si="0"/>
        <v>-900</v>
      </c>
      <c r="K18" s="29">
        <f t="shared" si="0"/>
        <v>-800</v>
      </c>
      <c r="L18" s="29">
        <f t="shared" si="0"/>
        <v>-700</v>
      </c>
      <c r="M18" s="29">
        <f t="shared" si="0"/>
        <v>-600</v>
      </c>
      <c r="N18" s="29">
        <f t="shared" si="0"/>
        <v>-500</v>
      </c>
      <c r="O18" s="33">
        <f t="shared" si="0"/>
        <v>-400</v>
      </c>
      <c r="P18" s="29">
        <f>P17+Q18</f>
        <v>-300</v>
      </c>
      <c r="Q18" s="33">
        <f>Q17</f>
        <v>-150</v>
      </c>
      <c r="R18" s="29">
        <f>R17</f>
        <v>150</v>
      </c>
      <c r="S18" s="33">
        <f>S17+R18</f>
        <v>300</v>
      </c>
      <c r="T18" s="29">
        <f t="shared" ref="T18:AC18" si="1">T17+S18</f>
        <v>400</v>
      </c>
      <c r="U18" s="29">
        <f t="shared" si="1"/>
        <v>500</v>
      </c>
      <c r="V18" s="29">
        <f t="shared" si="1"/>
        <v>600</v>
      </c>
      <c r="W18" s="29">
        <f t="shared" si="1"/>
        <v>700</v>
      </c>
      <c r="X18" s="29">
        <f t="shared" si="1"/>
        <v>800</v>
      </c>
      <c r="Y18" s="29">
        <f t="shared" si="1"/>
        <v>900</v>
      </c>
      <c r="Z18" s="29">
        <f t="shared" si="1"/>
        <v>1000</v>
      </c>
      <c r="AA18" s="29">
        <f t="shared" si="1"/>
        <v>1100</v>
      </c>
      <c r="AB18" s="29">
        <f t="shared" si="1"/>
        <v>1200</v>
      </c>
      <c r="AC18" s="33">
        <f t="shared" si="1"/>
        <v>1300</v>
      </c>
    </row>
    <row r="19" spans="1:66" s="38" customFormat="1" x14ac:dyDescent="0.2">
      <c r="A19" s="66" t="s">
        <v>11</v>
      </c>
      <c r="B19" s="66"/>
      <c r="E19" s="39"/>
      <c r="F19" s="40">
        <v>-161</v>
      </c>
      <c r="G19" s="40">
        <v>-169</v>
      </c>
      <c r="H19" s="40">
        <v>-152</v>
      </c>
      <c r="I19" s="40">
        <v>-139</v>
      </c>
      <c r="J19" s="40">
        <v>-137</v>
      </c>
      <c r="K19" s="40">
        <v>-137</v>
      </c>
      <c r="L19" s="40">
        <v>-137</v>
      </c>
      <c r="M19" s="40">
        <v>-137</v>
      </c>
      <c r="N19" s="40">
        <v>-137</v>
      </c>
      <c r="O19" s="41">
        <v>-137</v>
      </c>
      <c r="P19" s="40">
        <v>-147</v>
      </c>
      <c r="Q19" s="41">
        <v>-141</v>
      </c>
      <c r="R19" s="40">
        <v>163</v>
      </c>
      <c r="S19" s="41">
        <v>174</v>
      </c>
      <c r="T19" s="40">
        <v>174</v>
      </c>
      <c r="U19" s="40">
        <v>165</v>
      </c>
      <c r="V19" s="40">
        <v>161</v>
      </c>
      <c r="W19" s="40">
        <v>161</v>
      </c>
      <c r="X19" s="40">
        <v>161</v>
      </c>
      <c r="Y19" s="40">
        <v>160</v>
      </c>
      <c r="Z19" s="40">
        <v>160</v>
      </c>
      <c r="AA19" s="40">
        <v>157</v>
      </c>
      <c r="AB19" s="40">
        <v>155</v>
      </c>
      <c r="AC19" s="41">
        <v>152</v>
      </c>
    </row>
    <row r="20" spans="1:66" s="38" customFormat="1" x14ac:dyDescent="0.2">
      <c r="A20" s="66" t="s">
        <v>6</v>
      </c>
      <c r="B20" s="66"/>
      <c r="E20" s="39"/>
      <c r="F20" s="40">
        <v>-214</v>
      </c>
      <c r="G20" s="40">
        <v>-213</v>
      </c>
      <c r="H20" s="40">
        <v>-188</v>
      </c>
      <c r="I20" s="40">
        <v>-177</v>
      </c>
      <c r="J20" s="40">
        <v>-173</v>
      </c>
      <c r="K20" s="40">
        <v>-175</v>
      </c>
      <c r="L20" s="40">
        <v>-176</v>
      </c>
      <c r="M20" s="40">
        <v>-177</v>
      </c>
      <c r="N20" s="40">
        <v>-178</v>
      </c>
      <c r="O20" s="41">
        <v>-179</v>
      </c>
      <c r="P20" s="40">
        <v>-175</v>
      </c>
      <c r="Q20" s="41">
        <v>-154</v>
      </c>
      <c r="R20" s="40">
        <v>154</v>
      </c>
      <c r="S20" s="41">
        <v>140</v>
      </c>
      <c r="T20" s="40">
        <v>123</v>
      </c>
      <c r="U20" s="40">
        <v>136</v>
      </c>
      <c r="V20" s="40">
        <v>138</v>
      </c>
      <c r="W20" s="40">
        <v>134</v>
      </c>
      <c r="X20" s="40">
        <v>134</v>
      </c>
      <c r="Y20" s="40">
        <v>133</v>
      </c>
      <c r="Z20" s="40">
        <v>133</v>
      </c>
      <c r="AA20" s="40">
        <v>130</v>
      </c>
      <c r="AB20" s="40">
        <v>130</v>
      </c>
      <c r="AC20" s="41">
        <v>134</v>
      </c>
    </row>
    <row r="21" spans="1:66" s="38" customFormat="1" x14ac:dyDescent="0.2">
      <c r="A21" s="66" t="s">
        <v>7</v>
      </c>
      <c r="B21" s="66"/>
      <c r="E21" s="39"/>
      <c r="F21" s="42">
        <f>F19-F20</f>
        <v>53</v>
      </c>
      <c r="G21" s="42">
        <f t="shared" ref="G21:AC21" si="2">G19-G20</f>
        <v>44</v>
      </c>
      <c r="H21" s="42">
        <f t="shared" si="2"/>
        <v>36</v>
      </c>
      <c r="I21" s="42">
        <f t="shared" si="2"/>
        <v>38</v>
      </c>
      <c r="J21" s="42">
        <f t="shared" si="2"/>
        <v>36</v>
      </c>
      <c r="K21" s="42">
        <f t="shared" si="2"/>
        <v>38</v>
      </c>
      <c r="L21" s="42">
        <f t="shared" si="2"/>
        <v>39</v>
      </c>
      <c r="M21" s="42">
        <f t="shared" si="2"/>
        <v>40</v>
      </c>
      <c r="N21" s="42">
        <f t="shared" si="2"/>
        <v>41</v>
      </c>
      <c r="O21" s="43">
        <f t="shared" si="2"/>
        <v>42</v>
      </c>
      <c r="P21" s="42">
        <f t="shared" si="2"/>
        <v>28</v>
      </c>
      <c r="Q21" s="43">
        <f t="shared" si="2"/>
        <v>13</v>
      </c>
      <c r="R21" s="42">
        <f t="shared" si="2"/>
        <v>9</v>
      </c>
      <c r="S21" s="43">
        <f t="shared" si="2"/>
        <v>34</v>
      </c>
      <c r="T21" s="42">
        <f t="shared" si="2"/>
        <v>51</v>
      </c>
      <c r="U21" s="42">
        <f t="shared" si="2"/>
        <v>29</v>
      </c>
      <c r="V21" s="42">
        <f t="shared" si="2"/>
        <v>23</v>
      </c>
      <c r="W21" s="42">
        <f t="shared" si="2"/>
        <v>27</v>
      </c>
      <c r="X21" s="42">
        <f t="shared" si="2"/>
        <v>27</v>
      </c>
      <c r="Y21" s="42">
        <f t="shared" si="2"/>
        <v>27</v>
      </c>
      <c r="Z21" s="42">
        <f t="shared" si="2"/>
        <v>27</v>
      </c>
      <c r="AA21" s="42">
        <f t="shared" si="2"/>
        <v>27</v>
      </c>
      <c r="AB21" s="42">
        <f t="shared" si="2"/>
        <v>25</v>
      </c>
      <c r="AC21" s="43">
        <f t="shared" si="2"/>
        <v>18</v>
      </c>
    </row>
    <row r="22" spans="1:66" x14ac:dyDescent="0.2">
      <c r="A22" s="67" t="s">
        <v>0</v>
      </c>
      <c r="B22" s="67"/>
      <c r="C22" s="44"/>
      <c r="D22" s="44"/>
      <c r="E22" s="45"/>
      <c r="F22" s="29">
        <v>104</v>
      </c>
      <c r="G22" s="29">
        <v>104</v>
      </c>
      <c r="H22" s="29">
        <v>104</v>
      </c>
      <c r="I22" s="29">
        <v>104</v>
      </c>
      <c r="J22" s="29">
        <v>104</v>
      </c>
      <c r="K22" s="29">
        <v>104</v>
      </c>
      <c r="L22" s="29">
        <v>104</v>
      </c>
      <c r="M22" s="29">
        <v>104</v>
      </c>
      <c r="N22" s="29">
        <v>104</v>
      </c>
      <c r="O22" s="33">
        <v>104</v>
      </c>
      <c r="P22" s="29">
        <v>115</v>
      </c>
      <c r="Q22" s="33">
        <v>150</v>
      </c>
      <c r="R22" s="29">
        <v>150</v>
      </c>
      <c r="S22" s="33">
        <v>115</v>
      </c>
      <c r="T22" s="29">
        <v>104</v>
      </c>
      <c r="U22" s="29">
        <v>104</v>
      </c>
      <c r="V22" s="29">
        <v>104</v>
      </c>
      <c r="W22" s="29">
        <v>104</v>
      </c>
      <c r="X22" s="29">
        <v>104</v>
      </c>
      <c r="Y22" s="29">
        <v>104</v>
      </c>
      <c r="Z22" s="29">
        <v>104</v>
      </c>
      <c r="AA22" s="29">
        <v>104</v>
      </c>
      <c r="AB22" s="29">
        <v>104</v>
      </c>
      <c r="AC22" s="33">
        <v>104</v>
      </c>
    </row>
    <row r="23" spans="1:66" x14ac:dyDescent="0.2">
      <c r="A23" s="67" t="s">
        <v>2</v>
      </c>
      <c r="B23" s="67"/>
      <c r="C23" s="44"/>
      <c r="D23" s="44"/>
      <c r="E23" s="45"/>
      <c r="F23" s="46">
        <f>PI()*(F22/2000)*(F22/2000)</f>
        <v>8.4948665353068008E-3</v>
      </c>
      <c r="G23" s="46">
        <f t="shared" ref="G23:AC23" si="3">PI()*(G22/2000)*(G22/2000)</f>
        <v>8.4948665353068008E-3</v>
      </c>
      <c r="H23" s="46">
        <f t="shared" si="3"/>
        <v>8.4948665353068008E-3</v>
      </c>
      <c r="I23" s="46">
        <f t="shared" si="3"/>
        <v>8.4948665353068008E-3</v>
      </c>
      <c r="J23" s="46">
        <f t="shared" si="3"/>
        <v>8.4948665353068008E-3</v>
      </c>
      <c r="K23" s="46">
        <f t="shared" si="3"/>
        <v>8.4948665353068008E-3</v>
      </c>
      <c r="L23" s="46">
        <f t="shared" si="3"/>
        <v>8.4948665353068008E-3</v>
      </c>
      <c r="M23" s="46">
        <f t="shared" si="3"/>
        <v>8.4948665353068008E-3</v>
      </c>
      <c r="N23" s="46">
        <f t="shared" si="3"/>
        <v>8.4948665353068008E-3</v>
      </c>
      <c r="O23" s="47">
        <f t="shared" si="3"/>
        <v>8.4948665353068008E-3</v>
      </c>
      <c r="P23" s="46">
        <f t="shared" si="3"/>
        <v>1.0386890710931254E-2</v>
      </c>
      <c r="Q23" s="47">
        <f t="shared" si="3"/>
        <v>1.7671458676442587E-2</v>
      </c>
      <c r="R23" s="46">
        <f t="shared" si="3"/>
        <v>1.7671458676442587E-2</v>
      </c>
      <c r="S23" s="47">
        <f t="shared" si="3"/>
        <v>1.0386890710931254E-2</v>
      </c>
      <c r="T23" s="46">
        <f t="shared" si="3"/>
        <v>8.4948665353068008E-3</v>
      </c>
      <c r="U23" s="46">
        <f t="shared" si="3"/>
        <v>8.4948665353068008E-3</v>
      </c>
      <c r="V23" s="46">
        <f t="shared" si="3"/>
        <v>8.4948665353068008E-3</v>
      </c>
      <c r="W23" s="46">
        <f t="shared" si="3"/>
        <v>8.4948665353068008E-3</v>
      </c>
      <c r="X23" s="46">
        <f t="shared" si="3"/>
        <v>8.4948665353068008E-3</v>
      </c>
      <c r="Y23" s="46">
        <f t="shared" si="3"/>
        <v>8.4948665353068008E-3</v>
      </c>
      <c r="Z23" s="46">
        <f t="shared" si="3"/>
        <v>8.4948665353068008E-3</v>
      </c>
      <c r="AA23" s="46">
        <f t="shared" si="3"/>
        <v>8.4948665353068008E-3</v>
      </c>
      <c r="AB23" s="46">
        <f t="shared" si="3"/>
        <v>8.4948665353068008E-3</v>
      </c>
      <c r="AC23" s="47">
        <f t="shared" si="3"/>
        <v>8.4948665353068008E-3</v>
      </c>
    </row>
    <row r="24" spans="1:66" x14ac:dyDescent="0.2">
      <c r="A24" s="58" t="s">
        <v>1</v>
      </c>
      <c r="B24" s="58"/>
      <c r="C24" s="48"/>
      <c r="D24" s="48"/>
      <c r="E24" s="49"/>
      <c r="F24" s="50">
        <f>((2*F21)/$D$2)^0.5</f>
        <v>9.4437352767502496</v>
      </c>
      <c r="G24" s="50">
        <f t="shared" ref="G24:AC24" si="4">((2*G21)/$D$2)^0.5</f>
        <v>8.6046301522295092</v>
      </c>
      <c r="H24" s="50">
        <f t="shared" si="4"/>
        <v>7.7831808203792585</v>
      </c>
      <c r="I24" s="50">
        <f t="shared" si="4"/>
        <v>7.9964581394642442</v>
      </c>
      <c r="J24" s="50">
        <f t="shared" si="4"/>
        <v>7.7831808203792585</v>
      </c>
      <c r="K24" s="50">
        <f t="shared" si="4"/>
        <v>7.9964581394642442</v>
      </c>
      <c r="L24" s="50">
        <f t="shared" si="4"/>
        <v>8.100991440740211</v>
      </c>
      <c r="M24" s="50">
        <f t="shared" si="4"/>
        <v>8.2041929444454436</v>
      </c>
      <c r="N24" s="50">
        <f t="shared" si="4"/>
        <v>8.3061122925488196</v>
      </c>
      <c r="O24" s="51">
        <f t="shared" si="4"/>
        <v>8.4067961176165564</v>
      </c>
      <c r="P24" s="50">
        <f t="shared" si="4"/>
        <v>6.8641202865903992</v>
      </c>
      <c r="Q24" s="51">
        <f t="shared" si="4"/>
        <v>4.6771095890142158</v>
      </c>
      <c r="R24" s="50">
        <f t="shared" si="4"/>
        <v>3.8915904101896293</v>
      </c>
      <c r="S24" s="51">
        <f t="shared" si="4"/>
        <v>7.5638921587523393</v>
      </c>
      <c r="T24" s="50">
        <f t="shared" si="4"/>
        <v>9.263838129190983</v>
      </c>
      <c r="U24" s="50">
        <f t="shared" si="4"/>
        <v>6.9856185735784395</v>
      </c>
      <c r="V24" s="50">
        <f t="shared" si="4"/>
        <v>6.2211373216696337</v>
      </c>
      <c r="W24" s="50">
        <f t="shared" si="4"/>
        <v>6.7404323126962451</v>
      </c>
      <c r="X24" s="50">
        <f t="shared" si="4"/>
        <v>6.7404323126962451</v>
      </c>
      <c r="Y24" s="50">
        <f t="shared" si="4"/>
        <v>6.7404323126962451</v>
      </c>
      <c r="Z24" s="50">
        <f t="shared" si="4"/>
        <v>6.7404323126962451</v>
      </c>
      <c r="AA24" s="50">
        <f t="shared" si="4"/>
        <v>6.7404323126962451</v>
      </c>
      <c r="AB24" s="50">
        <f t="shared" si="4"/>
        <v>6.485984016982715</v>
      </c>
      <c r="AC24" s="51">
        <f t="shared" si="4"/>
        <v>5.5035399372912499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</row>
    <row r="25" spans="1:66" x14ac:dyDescent="0.2">
      <c r="A25" s="58" t="s">
        <v>3</v>
      </c>
      <c r="B25" s="58"/>
      <c r="E25" s="32"/>
      <c r="F25" s="52">
        <f>3600*F23*F24</f>
        <v>288.8037747747432</v>
      </c>
      <c r="G25" s="52">
        <f t="shared" ref="G25:AC25" si="5">3600*G23*G24</f>
        <v>263.14266502391877</v>
      </c>
      <c r="H25" s="52">
        <f t="shared" si="5"/>
        <v>238.02149624141339</v>
      </c>
      <c r="I25" s="52">
        <f t="shared" si="5"/>
        <v>244.54384073969936</v>
      </c>
      <c r="J25" s="52">
        <f t="shared" si="5"/>
        <v>238.02149624141339</v>
      </c>
      <c r="K25" s="52">
        <f t="shared" si="5"/>
        <v>244.54384073969936</v>
      </c>
      <c r="L25" s="52">
        <f t="shared" si="5"/>
        <v>247.74062793390306</v>
      </c>
      <c r="M25" s="52">
        <f t="shared" si="5"/>
        <v>250.89668673469114</v>
      </c>
      <c r="N25" s="52">
        <f t="shared" si="5"/>
        <v>254.01353526890432</v>
      </c>
      <c r="O25" s="53">
        <f t="shared" si="5"/>
        <v>257.09259963127687</v>
      </c>
      <c r="P25" s="52">
        <f t="shared" si="5"/>
        <v>256.66872207660214</v>
      </c>
      <c r="Q25" s="53">
        <f t="shared" si="5"/>
        <v>297.54485577884913</v>
      </c>
      <c r="R25" s="52">
        <f t="shared" si="5"/>
        <v>247.57228482950265</v>
      </c>
      <c r="S25" s="53">
        <f t="shared" si="5"/>
        <v>282.83515632802954</v>
      </c>
      <c r="T25" s="52">
        <f t="shared" si="5"/>
        <v>283.30224664378909</v>
      </c>
      <c r="U25" s="52">
        <f t="shared" si="5"/>
        <v>213.63083081679281</v>
      </c>
      <c r="V25" s="52">
        <f t="shared" si="5"/>
        <v>190.25183248343839</v>
      </c>
      <c r="W25" s="52">
        <f t="shared" si="5"/>
        <v>206.13266239184625</v>
      </c>
      <c r="X25" s="52">
        <f t="shared" si="5"/>
        <v>206.13266239184625</v>
      </c>
      <c r="Y25" s="52">
        <f t="shared" si="5"/>
        <v>206.13266239184625</v>
      </c>
      <c r="Z25" s="52">
        <f t="shared" si="5"/>
        <v>206.13266239184625</v>
      </c>
      <c r="AA25" s="52">
        <f t="shared" si="5"/>
        <v>206.13266239184625</v>
      </c>
      <c r="AB25" s="52">
        <f t="shared" si="5"/>
        <v>198.35124686784448</v>
      </c>
      <c r="AC25" s="53">
        <f t="shared" si="5"/>
        <v>168.30661406047173</v>
      </c>
      <c r="AD25" s="54"/>
      <c r="AE25" s="54"/>
    </row>
    <row r="26" spans="1:66" x14ac:dyDescent="0.2">
      <c r="E26" s="32"/>
      <c r="O26" s="32"/>
      <c r="Q26" s="32"/>
      <c r="S26" s="32"/>
      <c r="AC26" s="32"/>
    </row>
    <row r="27" spans="1:66" x14ac:dyDescent="0.2">
      <c r="E27" s="32"/>
      <c r="O27" s="32"/>
      <c r="Q27" s="32"/>
      <c r="S27" s="32"/>
      <c r="AC27" s="32"/>
    </row>
    <row r="43" spans="42:50" x14ac:dyDescent="0.2">
      <c r="AQ43" s="26" t="s">
        <v>30</v>
      </c>
      <c r="AR43" s="26" t="s">
        <v>29</v>
      </c>
      <c r="AS43" s="26"/>
      <c r="AT43" s="26" t="s">
        <v>28</v>
      </c>
      <c r="AU43" s="26"/>
      <c r="AV43" s="26"/>
      <c r="AW43" s="26"/>
      <c r="AX43" s="26" t="s">
        <v>27</v>
      </c>
    </row>
    <row r="44" spans="42:50" x14ac:dyDescent="0.2">
      <c r="AQ44" s="26">
        <v>88.2</v>
      </c>
      <c r="AR44" s="26"/>
      <c r="AS44" s="26">
        <v>2628</v>
      </c>
      <c r="AT44" s="27">
        <v>0.39600000000000002</v>
      </c>
      <c r="AU44" s="26"/>
      <c r="AV44" s="26"/>
      <c r="AW44" s="26"/>
      <c r="AX44" s="26">
        <v>229</v>
      </c>
    </row>
    <row r="45" spans="42:50" x14ac:dyDescent="0.2">
      <c r="AQ45" s="26">
        <v>86.6</v>
      </c>
      <c r="AR45" s="26"/>
      <c r="AS45" s="26"/>
      <c r="AT45" s="27">
        <v>0.39200000000000002</v>
      </c>
      <c r="AU45" s="26"/>
      <c r="AV45" s="26"/>
      <c r="AW45" s="26"/>
      <c r="AX45" s="26">
        <v>226</v>
      </c>
    </row>
    <row r="46" spans="42:50" x14ac:dyDescent="0.2">
      <c r="AP46" s="26"/>
      <c r="AQ46" s="26"/>
      <c r="AR46" s="26"/>
      <c r="AS46" s="27"/>
      <c r="AT46" s="26"/>
      <c r="AU46" s="26"/>
      <c r="AV46" s="26"/>
      <c r="AW46" s="26"/>
    </row>
    <row r="70" spans="2:7" x14ac:dyDescent="0.2">
      <c r="B70" s="24" t="s">
        <v>12</v>
      </c>
      <c r="C70" s="24">
        <v>18.600000000000001</v>
      </c>
      <c r="E70" s="24" t="s">
        <v>13</v>
      </c>
      <c r="F70" s="25">
        <f>T23</f>
        <v>8.4948665353068008E-3</v>
      </c>
      <c r="G70" s="55">
        <f>2*((F70)/3.14)^0.5</f>
        <v>0.10402637181137273</v>
      </c>
    </row>
    <row r="71" spans="2:7" x14ac:dyDescent="0.2">
      <c r="B71" s="24" t="s">
        <v>14</v>
      </c>
      <c r="C71" s="24">
        <v>9</v>
      </c>
      <c r="E71" s="24" t="s">
        <v>15</v>
      </c>
      <c r="F71" s="56">
        <f>C70*F70/C71</f>
        <v>1.7556057506300723E-2</v>
      </c>
      <c r="G71" s="55">
        <f>2*((F71)/3.14)^0.5</f>
        <v>0.14954733186060232</v>
      </c>
    </row>
    <row r="73" spans="2:7" x14ac:dyDescent="0.2">
      <c r="F73" s="25"/>
      <c r="G73" s="55"/>
    </row>
    <row r="74" spans="2:7" x14ac:dyDescent="0.2">
      <c r="F74" s="56"/>
      <c r="G74" s="55"/>
    </row>
  </sheetData>
  <mergeCells count="10">
    <mergeCell ref="A22:B22"/>
    <mergeCell ref="A23:B23"/>
    <mergeCell ref="A24:B24"/>
    <mergeCell ref="A25:B25"/>
    <mergeCell ref="D3:E3"/>
    <mergeCell ref="P15:S15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g.v. bez slodzes</vt:lpstr>
      <vt:lpstr>g.v. ar marliju</vt:lpstr>
      <vt:lpstr>Ar struklam</vt:lpstr>
      <vt:lpstr>g.v. ar reg.varstiem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2025-08-30T16:55:57Z</dcterms:modified>
</cp:coreProperties>
</file>